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202300"/>
  <mc:AlternateContent xmlns:mc="http://schemas.openxmlformats.org/markup-compatibility/2006">
    <mc:Choice Requires="x15">
      <x15ac:absPath xmlns:x15ac="http://schemas.microsoft.com/office/spreadsheetml/2010/11/ac" url="P:\Dalecký_J\akce\Chadima\Slovaňák\Třídy\OPEN\"/>
    </mc:Choice>
  </mc:AlternateContent>
  <xr:revisionPtr revIDLastSave="0" documentId="13_ncr:1_{639E4C52-7FA2-400B-8293-8F6377C8E1F1}" xr6:coauthVersionLast="47" xr6:coauthVersionMax="47" xr10:uidLastSave="{00000000-0000-0000-0000-000000000000}"/>
  <workbookProtection workbookAlgorithmName="SHA-512" workbookHashValue="tIbmd3ZRRXX9DFkYB7mb1qd2j9hftB7sJ95PDn3feVZBWP95aipxC18tRBMjrcZ7vfr+DTWj2Y2jMDGjxnThRA==" workbookSaltValue="FsdpsNAiPx089HwmdtBsFg==" workbookSpinCount="100000" lockStructure="1"/>
  <bookViews>
    <workbookView xWindow="28680" yWindow="-5505" windowWidth="38640" windowHeight="21240" activeTab="1" xr2:uid="{8F268EF5-B344-42A9-92E4-959E28568C73}"/>
  </bookViews>
  <sheets>
    <sheet name="Rekapitulace" sheetId="3" r:id="rId1"/>
    <sheet name="Rozpočet" sheetId="2" r:id="rId2"/>
    <sheet name="Parametry" sheetId="1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4" i="3" l="1"/>
  <c r="F3" i="3"/>
  <c r="B26" i="3" s="1"/>
  <c r="C26" i="3" s="1"/>
  <c r="C36" i="3"/>
  <c r="C11" i="3"/>
  <c r="C10" i="3"/>
  <c r="C9" i="3"/>
  <c r="H253" i="2"/>
  <c r="H252" i="2"/>
  <c r="H251" i="2"/>
  <c r="H250" i="2"/>
  <c r="H249" i="2"/>
  <c r="H248" i="2"/>
  <c r="H247" i="2"/>
  <c r="H246" i="2"/>
  <c r="H245" i="2"/>
  <c r="H244" i="2"/>
  <c r="H243" i="2"/>
  <c r="H242" i="2"/>
  <c r="H241" i="2"/>
  <c r="H240" i="2"/>
  <c r="H239" i="2"/>
  <c r="H238" i="2"/>
  <c r="H237" i="2"/>
  <c r="H236" i="2"/>
  <c r="H235" i="2"/>
  <c r="H234" i="2"/>
  <c r="H233" i="2"/>
  <c r="H232" i="2"/>
  <c r="H231" i="2"/>
  <c r="H230" i="2"/>
  <c r="H229" i="2"/>
  <c r="H228" i="2"/>
  <c r="H227" i="2"/>
  <c r="H226" i="2"/>
  <c r="H225" i="2"/>
  <c r="H224" i="2"/>
  <c r="H223" i="2"/>
  <c r="H222" i="2"/>
  <c r="H221" i="2"/>
  <c r="H220" i="2"/>
  <c r="H219" i="2"/>
  <c r="H218" i="2"/>
  <c r="H217" i="2"/>
  <c r="H216" i="2"/>
  <c r="H215" i="2"/>
  <c r="H214" i="2"/>
  <c r="H213" i="2"/>
  <c r="H212" i="2"/>
  <c r="H209" i="2"/>
  <c r="G208" i="2"/>
  <c r="E208" i="2"/>
  <c r="G207" i="2"/>
  <c r="H207" i="2" s="1"/>
  <c r="E207" i="2"/>
  <c r="H204" i="2"/>
  <c r="G203" i="2"/>
  <c r="H203" i="2" s="1"/>
  <c r="E203" i="2"/>
  <c r="G202" i="2"/>
  <c r="H202" i="2" s="1"/>
  <c r="E202" i="2"/>
  <c r="H200" i="2"/>
  <c r="G199" i="2"/>
  <c r="E199" i="2"/>
  <c r="H199" i="2" s="1"/>
  <c r="G198" i="2"/>
  <c r="E198" i="2"/>
  <c r="H198" i="2" s="1"/>
  <c r="G197" i="2"/>
  <c r="H197" i="2" s="1"/>
  <c r="E197" i="2"/>
  <c r="G196" i="2"/>
  <c r="H196" i="2" s="1"/>
  <c r="E196" i="2"/>
  <c r="G195" i="2"/>
  <c r="H195" i="2" s="1"/>
  <c r="E195" i="2"/>
  <c r="H193" i="2"/>
  <c r="G192" i="2"/>
  <c r="E192" i="2"/>
  <c r="G191" i="2"/>
  <c r="E191" i="2"/>
  <c r="H191" i="2" s="1"/>
  <c r="G190" i="2"/>
  <c r="H190" i="2" s="1"/>
  <c r="E190" i="2"/>
  <c r="G189" i="2"/>
  <c r="H189" i="2" s="1"/>
  <c r="E189" i="2"/>
  <c r="H188" i="2"/>
  <c r="G188" i="2"/>
  <c r="E188" i="2"/>
  <c r="H187" i="2"/>
  <c r="G187" i="2"/>
  <c r="E187" i="2"/>
  <c r="H185" i="2"/>
  <c r="G184" i="2"/>
  <c r="E184" i="2"/>
  <c r="G183" i="2"/>
  <c r="H183" i="2" s="1"/>
  <c r="E183" i="2"/>
  <c r="G182" i="2"/>
  <c r="H182" i="2" s="1"/>
  <c r="E182" i="2"/>
  <c r="G181" i="2"/>
  <c r="H181" i="2" s="1"/>
  <c r="E181" i="2"/>
  <c r="G180" i="2"/>
  <c r="H180" i="2" s="1"/>
  <c r="E180" i="2"/>
  <c r="G179" i="2"/>
  <c r="E179" i="2"/>
  <c r="H179" i="2" s="1"/>
  <c r="H177" i="2"/>
  <c r="G176" i="2"/>
  <c r="H176" i="2" s="1"/>
  <c r="E176" i="2"/>
  <c r="H175" i="2"/>
  <c r="G175" i="2"/>
  <c r="E175" i="2"/>
  <c r="G174" i="2"/>
  <c r="H174" i="2" s="1"/>
  <c r="E174" i="2"/>
  <c r="G173" i="2"/>
  <c r="H173" i="2" s="1"/>
  <c r="E173" i="2"/>
  <c r="G172" i="2"/>
  <c r="E172" i="2"/>
  <c r="H172" i="2" s="1"/>
  <c r="H170" i="2"/>
  <c r="H169" i="2"/>
  <c r="G169" i="2"/>
  <c r="E169" i="2"/>
  <c r="H167" i="2"/>
  <c r="G166" i="2"/>
  <c r="E166" i="2"/>
  <c r="H164" i="2"/>
  <c r="G163" i="2"/>
  <c r="H163" i="2" s="1"/>
  <c r="E163" i="2"/>
  <c r="H161" i="2"/>
  <c r="G160" i="2"/>
  <c r="E160" i="2"/>
  <c r="H160" i="2" s="1"/>
  <c r="H158" i="2"/>
  <c r="G157" i="2"/>
  <c r="H157" i="2" s="1"/>
  <c r="E157" i="2"/>
  <c r="H154" i="2"/>
  <c r="G153" i="2"/>
  <c r="E153" i="2"/>
  <c r="H153" i="2" s="1"/>
  <c r="H151" i="2"/>
  <c r="G150" i="2"/>
  <c r="H150" i="2" s="1"/>
  <c r="E150" i="2"/>
  <c r="G149" i="2"/>
  <c r="E149" i="2"/>
  <c r="H149" i="2" s="1"/>
  <c r="H147" i="2"/>
  <c r="G146" i="2"/>
  <c r="H146" i="2" s="1"/>
  <c r="E146" i="2"/>
  <c r="H143" i="2"/>
  <c r="H142" i="2"/>
  <c r="G142" i="2"/>
  <c r="E142" i="2"/>
  <c r="G141" i="2"/>
  <c r="H141" i="2" s="1"/>
  <c r="E141" i="2"/>
  <c r="H138" i="2"/>
  <c r="G137" i="2"/>
  <c r="E137" i="2"/>
  <c r="H137" i="2" s="1"/>
  <c r="G136" i="2"/>
  <c r="E136" i="2"/>
  <c r="H136" i="2" s="1"/>
  <c r="H134" i="2"/>
  <c r="G133" i="2"/>
  <c r="E133" i="2"/>
  <c r="H133" i="2" s="1"/>
  <c r="G132" i="2"/>
  <c r="E132" i="2"/>
  <c r="H132" i="2" s="1"/>
  <c r="H131" i="2"/>
  <c r="G131" i="2"/>
  <c r="E131" i="2"/>
  <c r="G130" i="2"/>
  <c r="E130" i="2"/>
  <c r="H130" i="2" s="1"/>
  <c r="H128" i="2"/>
  <c r="G127" i="2"/>
  <c r="E127" i="2"/>
  <c r="H127" i="2" s="1"/>
  <c r="G126" i="2"/>
  <c r="E126" i="2"/>
  <c r="H126" i="2" s="1"/>
  <c r="G125" i="2"/>
  <c r="E125" i="2"/>
  <c r="G124" i="2"/>
  <c r="H124" i="2" s="1"/>
  <c r="E124" i="2"/>
  <c r="H122" i="2"/>
  <c r="G121" i="2"/>
  <c r="E121" i="2"/>
  <c r="G120" i="2"/>
  <c r="E120" i="2"/>
  <c r="H120" i="2" s="1"/>
  <c r="H118" i="2"/>
  <c r="H117" i="2"/>
  <c r="G117" i="2"/>
  <c r="E117" i="2"/>
  <c r="G116" i="2"/>
  <c r="E116" i="2"/>
  <c r="H116" i="2" s="1"/>
  <c r="H115" i="2"/>
  <c r="G115" i="2"/>
  <c r="E115" i="2"/>
  <c r="G114" i="2"/>
  <c r="E114" i="2"/>
  <c r="H114" i="2" s="1"/>
  <c r="G112" i="2"/>
  <c r="E112" i="2"/>
  <c r="B36" i="3" s="1"/>
  <c r="H111" i="2"/>
  <c r="H109" i="2"/>
  <c r="G108" i="2"/>
  <c r="H108" i="2" s="1"/>
  <c r="E108" i="2"/>
  <c r="H106" i="2"/>
  <c r="G105" i="2"/>
  <c r="E105" i="2"/>
  <c r="H105" i="2" s="1"/>
  <c r="H103" i="2"/>
  <c r="G102" i="2"/>
  <c r="E102" i="2"/>
  <c r="H102" i="2" s="1"/>
  <c r="H100" i="2"/>
  <c r="G99" i="2"/>
  <c r="H99" i="2" s="1"/>
  <c r="E99" i="2"/>
  <c r="E110" i="2" s="1"/>
  <c r="B38" i="3" s="1"/>
  <c r="H97" i="2"/>
  <c r="G96" i="2"/>
  <c r="G110" i="2" s="1"/>
  <c r="C38" i="3" s="1"/>
  <c r="E96" i="2"/>
  <c r="H95" i="2"/>
  <c r="G95" i="2"/>
  <c r="E95" i="2"/>
  <c r="H93" i="2"/>
  <c r="H91" i="2"/>
  <c r="E90" i="2"/>
  <c r="B37" i="3" s="1"/>
  <c r="H89" i="2"/>
  <c r="G88" i="2"/>
  <c r="G90" i="2" s="1"/>
  <c r="C37" i="3" s="1"/>
  <c r="E88" i="2"/>
  <c r="H86" i="2"/>
  <c r="H84" i="2"/>
  <c r="H82" i="2"/>
  <c r="G81" i="2"/>
  <c r="H81" i="2" s="1"/>
  <c r="E81" i="2"/>
  <c r="G80" i="2"/>
  <c r="E80" i="2"/>
  <c r="H80" i="2" s="1"/>
  <c r="H78" i="2"/>
  <c r="G77" i="2"/>
  <c r="H77" i="2" s="1"/>
  <c r="E77" i="2"/>
  <c r="H75" i="2"/>
  <c r="G74" i="2"/>
  <c r="H74" i="2" s="1"/>
  <c r="E74" i="2"/>
  <c r="H73" i="2"/>
  <c r="G73" i="2"/>
  <c r="E73" i="2"/>
  <c r="G72" i="2"/>
  <c r="E72" i="2"/>
  <c r="H72" i="2" s="1"/>
  <c r="H70" i="2"/>
  <c r="G69" i="2"/>
  <c r="E69" i="2"/>
  <c r="H69" i="2" s="1"/>
  <c r="H67" i="2"/>
  <c r="G66" i="2"/>
  <c r="E66" i="2"/>
  <c r="H66" i="2" s="1"/>
  <c r="H64" i="2"/>
  <c r="G63" i="2"/>
  <c r="E63" i="2"/>
  <c r="H63" i="2" s="1"/>
  <c r="G62" i="2"/>
  <c r="H62" i="2" s="1"/>
  <c r="E62" i="2"/>
  <c r="G61" i="2"/>
  <c r="E61" i="2"/>
  <c r="H59" i="2"/>
  <c r="G58" i="2"/>
  <c r="H58" i="2" s="1"/>
  <c r="E58" i="2"/>
  <c r="G57" i="2"/>
  <c r="H57" i="2" s="1"/>
  <c r="E57" i="2"/>
  <c r="H55" i="2"/>
  <c r="G54" i="2"/>
  <c r="H54" i="2" s="1"/>
  <c r="E54" i="2"/>
  <c r="G53" i="2"/>
  <c r="E53" i="2"/>
  <c r="H53" i="2" s="1"/>
  <c r="H51" i="2"/>
  <c r="H49" i="2"/>
  <c r="G48" i="2"/>
  <c r="E48" i="2"/>
  <c r="H48" i="2" s="1"/>
  <c r="G47" i="2"/>
  <c r="E47" i="2"/>
  <c r="H45" i="2"/>
  <c r="G44" i="2"/>
  <c r="H44" i="2" s="1"/>
  <c r="E44" i="2"/>
  <c r="G43" i="2"/>
  <c r="E43" i="2"/>
  <c r="H43" i="2" s="1"/>
  <c r="G42" i="2"/>
  <c r="E42" i="2"/>
  <c r="H42" i="2" s="1"/>
  <c r="H41" i="2"/>
  <c r="H40" i="2"/>
  <c r="G40" i="2"/>
  <c r="G50" i="2" s="1"/>
  <c r="C35" i="3" s="1"/>
  <c r="E40" i="2"/>
  <c r="G39" i="2"/>
  <c r="E39" i="2"/>
  <c r="H39" i="2" s="1"/>
  <c r="H38" i="2"/>
  <c r="G37" i="2"/>
  <c r="E37" i="2"/>
  <c r="H37" i="2" s="1"/>
  <c r="G36" i="2"/>
  <c r="E36" i="2"/>
  <c r="H36" i="2" s="1"/>
  <c r="H33" i="2"/>
  <c r="H31" i="2"/>
  <c r="H30" i="2"/>
  <c r="H28" i="2"/>
  <c r="G27" i="2"/>
  <c r="F2" i="3" s="1"/>
  <c r="E27" i="2"/>
  <c r="H25" i="2"/>
  <c r="G24" i="2"/>
  <c r="H24" i="2" s="1"/>
  <c r="E24" i="2"/>
  <c r="H22" i="2"/>
  <c r="G21" i="2"/>
  <c r="E21" i="2"/>
  <c r="H21" i="2" s="1"/>
  <c r="G20" i="2"/>
  <c r="G211" i="2" s="1"/>
  <c r="C33" i="3" s="1"/>
  <c r="E20" i="2"/>
  <c r="H20" i="2" s="1"/>
  <c r="G19" i="2"/>
  <c r="G32" i="2" s="1"/>
  <c r="C34" i="3" s="1"/>
  <c r="E19" i="2"/>
  <c r="E32" i="2" s="1"/>
  <c r="B34" i="3" s="1"/>
  <c r="H16" i="2"/>
  <c r="H15" i="2"/>
  <c r="H14" i="2"/>
  <c r="H13" i="2"/>
  <c r="H12" i="2"/>
  <c r="H11" i="2"/>
  <c r="H10" i="2"/>
  <c r="H9" i="2"/>
  <c r="H7" i="2"/>
  <c r="H5" i="2"/>
  <c r="G4" i="2"/>
  <c r="E4" i="2"/>
  <c r="E6" i="2" s="1"/>
  <c r="H3" i="2"/>
  <c r="G3" i="2"/>
  <c r="G6" i="2" s="1"/>
  <c r="E3" i="2"/>
  <c r="C32" i="3" l="1"/>
  <c r="C6" i="3"/>
  <c r="H27" i="2"/>
  <c r="H88" i="2"/>
  <c r="H90" i="2" s="1"/>
  <c r="H47" i="2"/>
  <c r="H50" i="2" s="1"/>
  <c r="H166" i="2"/>
  <c r="H208" i="2"/>
  <c r="H61" i="2"/>
  <c r="H96" i="2"/>
  <c r="H184" i="2"/>
  <c r="H121" i="2"/>
  <c r="H192" i="2"/>
  <c r="H125" i="2"/>
  <c r="B32" i="3"/>
  <c r="B3" i="3"/>
  <c r="H110" i="2"/>
  <c r="H112" i="2"/>
  <c r="E50" i="2"/>
  <c r="B35" i="3" s="1"/>
  <c r="K1" i="2"/>
  <c r="K2" i="2" s="1"/>
  <c r="K3" i="2" s="1"/>
  <c r="E210" i="2" s="1"/>
  <c r="H210" i="2" s="1"/>
  <c r="H4" i="2"/>
  <c r="H6" i="2" s="1"/>
  <c r="H19" i="2"/>
  <c r="H32" i="2" s="1"/>
  <c r="F1" i="3"/>
  <c r="E211" i="2"/>
  <c r="H211" i="2" l="1"/>
  <c r="C5" i="3"/>
  <c r="C8" i="3" s="1"/>
  <c r="B33" i="3"/>
  <c r="C4" i="3"/>
  <c r="C7" i="3" s="1"/>
  <c r="B4" i="3"/>
  <c r="C12" i="3" l="1"/>
  <c r="C20" i="3" s="1"/>
  <c r="C19" i="3"/>
  <c r="B7" i="3"/>
  <c r="C21" i="3" l="1"/>
  <c r="B12" i="3"/>
  <c r="C15" i="3"/>
  <c r="C13" i="3" l="1"/>
  <c r="C14" i="3"/>
  <c r="C16" i="3" l="1"/>
  <c r="C22" i="3"/>
  <c r="C24" i="3" s="1"/>
  <c r="B25" i="3"/>
  <c r="C25" i="3" s="1"/>
  <c r="C30" i="3" l="1"/>
  <c r="C29" i="3"/>
  <c r="C27" i="3"/>
</calcChain>
</file>

<file path=xl/sharedStrings.xml><?xml version="1.0" encoding="utf-8"?>
<sst xmlns="http://schemas.openxmlformats.org/spreadsheetml/2006/main" count="622" uniqueCount="290">
  <si>
    <t>Název</t>
  </si>
  <si>
    <t>Hodnota</t>
  </si>
  <si>
    <t>Nadpis rekapitulace</t>
  </si>
  <si>
    <t>Seznam prací a dodávek elektrotechnických zařízení</t>
  </si>
  <si>
    <t>Akce</t>
  </si>
  <si>
    <t>Sanace vlhkosti a renovace povrchů v učebnách 1.NP, _x000D_
Gymnázium Brno, Slovanské náměstí_x000D_
SO 01 - Křídlo Slovanské Náměstí</t>
  </si>
  <si>
    <t>Projekt</t>
  </si>
  <si>
    <t>D.1.2.5-03</t>
  </si>
  <si>
    <t>Investor</t>
  </si>
  <si>
    <t>Gymnázium Brno, Slovanské náměstí, příspěvková organizace, _x000D_
Slovanské náměstí 1804/7, Brno-Královo Pole 612 00</t>
  </si>
  <si>
    <t>Z. č.</t>
  </si>
  <si>
    <t>PB-P-11/25</t>
  </si>
  <si>
    <t>A. č.</t>
  </si>
  <si>
    <t/>
  </si>
  <si>
    <t>Smlouva</t>
  </si>
  <si>
    <t>Vypracoval</t>
  </si>
  <si>
    <t>Ing. Jan Procházka</t>
  </si>
  <si>
    <t>Kontroloval</t>
  </si>
  <si>
    <t>Ing. Jan Dalecký</t>
  </si>
  <si>
    <t>Datum</t>
  </si>
  <si>
    <t>21.03.2025</t>
  </si>
  <si>
    <t>Zpracovatel</t>
  </si>
  <si>
    <t>PROGETTO Brno s.r.o.</t>
  </si>
  <si>
    <t>CÚ</t>
  </si>
  <si>
    <t>RTS-21M, 46M</t>
  </si>
  <si>
    <t>Poznámka</t>
  </si>
  <si>
    <t>Uvedené ceny jsou v Kč a nezahrnují DPH, pokud to není uvedeno.</t>
  </si>
  <si>
    <t>Doprava dodávek  (3,6) %</t>
  </si>
  <si>
    <t>3,60</t>
  </si>
  <si>
    <t>Přesun dodávek  (1) %</t>
  </si>
  <si>
    <t>1,00</t>
  </si>
  <si>
    <t>PPV  (1 nebo 6) %</t>
  </si>
  <si>
    <t>0,00</t>
  </si>
  <si>
    <t>PPV zemních prací, nátěrů  (1) %</t>
  </si>
  <si>
    <t>Dodavat. dokumentace  (1 - 1,5) %</t>
  </si>
  <si>
    <t>Rizika a pojištění  (1 - 1,5) %</t>
  </si>
  <si>
    <t>Opravy v záruce  (5 - 7) %</t>
  </si>
  <si>
    <t>GZS  (3,25 nebo 8,4) %</t>
  </si>
  <si>
    <t>Provozní vlivy  %</t>
  </si>
  <si>
    <t>Kompletační činnost - a</t>
  </si>
  <si>
    <t>Kompletační činnost - b</t>
  </si>
  <si>
    <t>0,952842</t>
  </si>
  <si>
    <t>Kompletační činnost - k1</t>
  </si>
  <si>
    <t>Kompletační činnost - k2</t>
  </si>
  <si>
    <t>Roční nárůst cen 1   %</t>
  </si>
  <si>
    <t>Roční nárůst cen 2   %</t>
  </si>
  <si>
    <t>1. sazba DPH %
- i pro přirážky rekapitulace</t>
  </si>
  <si>
    <t>21</t>
  </si>
  <si>
    <t>2. sazba DPH %</t>
  </si>
  <si>
    <t>15</t>
  </si>
  <si>
    <t>Procento PM % 1</t>
  </si>
  <si>
    <t>Procento PM % 2</t>
  </si>
  <si>
    <t>Mj</t>
  </si>
  <si>
    <t>Počet</t>
  </si>
  <si>
    <t>Materiál</t>
  </si>
  <si>
    <t>Materiál celkem</t>
  </si>
  <si>
    <t>Montáž</t>
  </si>
  <si>
    <t>Montáž celkem</t>
  </si>
  <si>
    <t>Cena celkem</t>
  </si>
  <si>
    <t>Dodávky</t>
  </si>
  <si>
    <t>Rozvaděč R4 dle TS</t>
  </si>
  <si>
    <t>ks</t>
  </si>
  <si>
    <t>Rozvaděč RACK dle TS</t>
  </si>
  <si>
    <t>Dodávky - celkem</t>
  </si>
  <si>
    <t>Elektromontáže</t>
  </si>
  <si>
    <t>Elektromontážní práce a materiál je nutno překontrolovat</t>
  </si>
  <si>
    <t>dle projektové dokumentace - na případné rozdíly</t>
  </si>
  <si>
    <t>upozornit prostřednictvím žádosti o dodatečné</t>
  </si>
  <si>
    <t>informace k zadávacím podmínkám. Náslené změny</t>
  </si>
  <si>
    <t>výměr v průběhu realizace nebudou akceptovány.</t>
  </si>
  <si>
    <t>Specifikace je provedena v programu Verox 1.9.0.6</t>
  </si>
  <si>
    <t>Kabely</t>
  </si>
  <si>
    <t>KABEL SE SNÍŽENOU HOŘLAVOSTÍ, S FUNKČNÍ SCHOPNOSTÍ PŘI POŽÁRU P60-R,  TŘÍDA REAKCE NA OHEŇ - B2 ca, s1, d1,a1</t>
  </si>
  <si>
    <t>PRAFlaDur-J 3x1,5 , pevně</t>
  </si>
  <si>
    <t>m</t>
  </si>
  <si>
    <t>PRAFlaDur-J 5x1,5 , pevně</t>
  </si>
  <si>
    <t>PRAFlaDur-J 3x2,5 , pevně</t>
  </si>
  <si>
    <t>VODIČ JEDNOŽILOVÝ (CY)</t>
  </si>
  <si>
    <t>H07V-U 6  , pevně</t>
  </si>
  <si>
    <t>VODIČ JEDNOŽILOVÝ OHEBNÝ (CYA)</t>
  </si>
  <si>
    <t>H07V-K 16  , pevně</t>
  </si>
  <si>
    <t>POZNÁMKY</t>
  </si>
  <si>
    <t>Kabely a vodiče jsou uvažovány v ideální projekční trase, skutečné délky je potřebné před realizací doměřit</t>
  </si>
  <si>
    <t>Kabely - celkem</t>
  </si>
  <si>
    <t>Svítidla</t>
  </si>
  <si>
    <t>SVÍTIDLA</t>
  </si>
  <si>
    <t>A - Zapuštěné stropní LED svítidlo do podhledu, 595x595x28mm, IP40, 18W, 3030lm, Ra80, 4000K, UGR&lt;19, měrný výkon min 170lm/W, technologie Backlit Flat, Fotobiologická bezpečnost skupina RG0 Flicker Free, DALI-2 part ext. 251, 252, 253, regulace 1-100%, funkce CORRIDOR, počet svítidel na jistič B16-30x C16-50x, THD &lt;7, pro třetí harm. &lt;5, možnost programování prostřednictvím DALI a prostřednictvím napájení, spotřeba v pohotovost. režimu &lt;0,15W, CLO-Constant light output, AC 198-264V, DC 176-280V, (vhodné pro nouzové osvětlení dle EN 50172), ochrana proti: přehřátí, zkratu, přetížení, přepětí, chodu naprázdno</t>
  </si>
  <si>
    <t>B - Liniové asymetrické LED svítidlo na tabule, 1200x135x55mm, IP40, 30W, 3660lm, Ra84, 4000K, difuzní AS optika</t>
  </si>
  <si>
    <t>N1 - Nouzové LED svítidlo přisazené kruhové, 170x65mm, IP65, 6W, 524lm, Ra70, 5700K, LiFePo4 3h, non-maintained, autotest, autonomnost 3h</t>
  </si>
  <si>
    <t>NP1 - Nouzové LED svítidlo přiaszené, 350x110x60mm, 4W, 160lm, Ra80, 6500K, LiFePo4 3h, autotest, autonomnost 3h</t>
  </si>
  <si>
    <t>Luminiscenční piktogram, nalepovací - pro doplnění značení dle požadavků PBŘ (OZO)</t>
  </si>
  <si>
    <t>Recyklační poplatek za svítidla a zdroje</t>
  </si>
  <si>
    <t>Pomocný montážní materiál pro osazení svítidel</t>
  </si>
  <si>
    <t>KOORDINACE POSTUPU PRACÍ</t>
  </si>
  <si>
    <t>Zajištění přítomnosti specialisty na osvětlovací techniku jako konzultanta při realizaci osvětlení</t>
  </si>
  <si>
    <t>hod</t>
  </si>
  <si>
    <t>Zajištění výpočtu osvětlení pro vybraný typ svítidel, včetně dodání zprávy investorovi.</t>
  </si>
  <si>
    <t>Svítidla - celkem</t>
  </si>
  <si>
    <t>STROJEK SPÍNAČE</t>
  </si>
  <si>
    <t>1-pólový vypínač (1)</t>
  </si>
  <si>
    <t>střídavý přepínač (6)</t>
  </si>
  <si>
    <t>STROJEK STMÍVAČE</t>
  </si>
  <si>
    <t>přístroj stmívače pro otočné ovládání a tlačítkové spínání DALI (aktivní režim)</t>
  </si>
  <si>
    <t>přístroj stmívače pro otočné ovládání a tlačítkové spínání DALI (pasivní režim)</t>
  </si>
  <si>
    <t>ZÁSUVKA DOMOVNÍ</t>
  </si>
  <si>
    <t>Zásuvka jednonásobná s ochranným kolíkem, s clonkami; 2P+PE</t>
  </si>
  <si>
    <t>Zásuvka jednonásobná s ochranným kolíkem, s ochranou před přepětím; 2P+PE</t>
  </si>
  <si>
    <t>Zásuvka dvojnásobná s ochranným kolíkem, s clonkami, 2x 2P+PE</t>
  </si>
  <si>
    <t>KRYT SPÍNAČE</t>
  </si>
  <si>
    <t>Kryt spínače; 1 páčka</t>
  </si>
  <si>
    <t>KRYT STMÍVAČE</t>
  </si>
  <si>
    <t>Kryt stmívače; otočný</t>
  </si>
  <si>
    <t>RÁMEČEK PRO PŘÍSTROJE</t>
  </si>
  <si>
    <t>jednoduchý</t>
  </si>
  <si>
    <t>2x,vodorovný</t>
  </si>
  <si>
    <t>4x,vodorovný</t>
  </si>
  <si>
    <t>SVORKY</t>
  </si>
  <si>
    <t>Svorka bernard včetně CU pásky</t>
  </si>
  <si>
    <t>KABELOVÝ DRÁTOVÝ ŽLAB VČ. DÍLŮ A PŘÍSLUŠENSTVÍ, ŽÁROVÝ ZINEK</t>
  </si>
  <si>
    <t xml:space="preserve">100/50 </t>
  </si>
  <si>
    <t xml:space="preserve">150/50 </t>
  </si>
  <si>
    <t>Slaboproud</t>
  </si>
  <si>
    <t>DATOVÁ KABELÁŽ S TŘÍDOU REAKCE NA OHEŇ B2ca-s1, d1, a1</t>
  </si>
  <si>
    <t>UTP CAT 6</t>
  </si>
  <si>
    <t>Data</t>
  </si>
  <si>
    <t>DATOVÉ ZÁSUVKY</t>
  </si>
  <si>
    <t>Zásuvka datová 1xRJ45, kompletní</t>
  </si>
  <si>
    <t>Zásuvka datová 2xRJ45, kompletní</t>
  </si>
  <si>
    <t>KRABICE PŘÍSTROJOVÁ POD OMÍTKU</t>
  </si>
  <si>
    <t>KPR68 krabice univerzální</t>
  </si>
  <si>
    <t>WIFI ROUTER</t>
  </si>
  <si>
    <t>WIFI router s možností napájení PoE</t>
  </si>
  <si>
    <t>MĚŘENÍ A UVEDENÍ DO PROVOZU</t>
  </si>
  <si>
    <t>Proměření metalického segmentu kategorie 6, včetně měřícího protokolu</t>
  </si>
  <si>
    <t>HODINOVÉ ZÚČTOVACI SAZBY</t>
  </si>
  <si>
    <t>Nastavení switche a wifi routerů a oživení datové sítě</t>
  </si>
  <si>
    <t>Data - celkem</t>
  </si>
  <si>
    <t>Slaboproud - celkem</t>
  </si>
  <si>
    <t>TRUBKA OHEBNÁ STŘEDNÍ MECHANICKÁ O   DOLNOST</t>
  </si>
  <si>
    <t>d 20  mm, pevně</t>
  </si>
  <si>
    <t>d 25  mm, pevně</t>
  </si>
  <si>
    <t>d 32  mm, pevně</t>
  </si>
  <si>
    <t>d 40  mm, pevně</t>
  </si>
  <si>
    <t>víčko na krabici KPR68</t>
  </si>
  <si>
    <t>MONTÁŽNÍ MATERIÁL</t>
  </si>
  <si>
    <t>HM 8 HMOŽDINKA 8 S VRUTEM</t>
  </si>
  <si>
    <t>SP 280x4,5 Stahovací pásek</t>
  </si>
  <si>
    <t>HN 6X45 HMOŽDINKA NATLOUKACÍ</t>
  </si>
  <si>
    <t>Kabelový držák do podhledu</t>
  </si>
  <si>
    <t>SVORKOVNICE KABICOVÁ</t>
  </si>
  <si>
    <t>5x1-2,5mm2</t>
  </si>
  <si>
    <t>4x1-2,5mm2</t>
  </si>
  <si>
    <t>3x1-2,5mm2</t>
  </si>
  <si>
    <t>2x1-2,5mm2</t>
  </si>
  <si>
    <t>Ukončení vodičů izolovaných s označením a zapojením v rozváděči nebo na přístroji</t>
  </si>
  <si>
    <t xml:space="preserve"> do 2,5 mm2</t>
  </si>
  <si>
    <t xml:space="preserve"> do 6 mm2</t>
  </si>
  <si>
    <t>VYSEKÁNÍ RÝH VE ZDIVU</t>
  </si>
  <si>
    <t>CIHELNEM - HLOUBKA 30mm</t>
  </si>
  <si>
    <t xml:space="preserve"> Šíře 30 mm</t>
  </si>
  <si>
    <t xml:space="preserve"> Sire 70 mm</t>
  </si>
  <si>
    <t>VYSEKANI RYH VE ZDIVU</t>
  </si>
  <si>
    <t>CIHELNEM - HLOUBKA 50mm</t>
  </si>
  <si>
    <t>HRUBÁ VÝPLŇ RÝH MALTOU</t>
  </si>
  <si>
    <t>Jakékoliv šíře</t>
  </si>
  <si>
    <t>m2</t>
  </si>
  <si>
    <t>Sádra, balení po 30 Kg</t>
  </si>
  <si>
    <t>kg</t>
  </si>
  <si>
    <t>ČISTĚNÍ BUDOV ZAMETÁNÍ, VYSÁVÁNÍ</t>
  </si>
  <si>
    <t>zametání, vysávání</t>
  </si>
  <si>
    <t>LEŠENÍ LEHKÉ PRACOVNÍ O VÝŠCE</t>
  </si>
  <si>
    <t>LEŠEŇOVÉ PODLAHY</t>
  </si>
  <si>
    <t xml:space="preserve"> Do 1.2 m</t>
  </si>
  <si>
    <t>PROTIPOŽÁRNÍ UCPÁVKY</t>
  </si>
  <si>
    <t>Protipožární těsnící hmota EI60</t>
  </si>
  <si>
    <t>Likvidace odpadu</t>
  </si>
  <si>
    <t>Úklid, naložení odpadu na stavbě, odvoz, poplatek za skládku, složení odpadu</t>
  </si>
  <si>
    <t>kpl.</t>
  </si>
  <si>
    <t>DROBNÝ NESPECIFIKOVANÝ MONTÁŽNÍ MATERIÁL</t>
  </si>
  <si>
    <t>Šroubky, podložky, ocelové profily, zemnící svorky, hmoždinky, vruty, izolepa a pod......</t>
  </si>
  <si>
    <t>kpl</t>
  </si>
  <si>
    <t>HODINOVÉ ZÚČTOVACÍ SAZBY MONTÁŽNÍ (zednická výpomoc)</t>
  </si>
  <si>
    <t>Zednická výpomoc- zapravení drážek, zapravení rozvaděčů</t>
  </si>
  <si>
    <t>HODINOVÉ ZÚČTOVACÍ SAZBY MONTÁŽNÍ (pložku lze čerpat na základě výkazu pouze se souhlasem investora nebo TDI)</t>
  </si>
  <si>
    <t>Montáž (nepředvídatelné práce vzniklé zásahem do objektu) - předpoklad ze zkušenosti z odbobných akcí</t>
  </si>
  <si>
    <t>Montáž (nepředvídatelné práce vzniklé na základě klientských změn a požadavků)</t>
  </si>
  <si>
    <t>Úprava rozvaděčů na stavbě na základě požadavků vzniklých z klientských změn</t>
  </si>
  <si>
    <t>Úprava PD na základě klientských změn a požadavků</t>
  </si>
  <si>
    <t>Úprava a doplnění jistících prvků do nového rozvaděče R4 na základě zjištění skutečného stavu zapojení elektroinstalace a vyhodnocení obvodů nutných k zachování napojených ze stávajícícho rozvaděče R4</t>
  </si>
  <si>
    <t>ZÚČTOVACÍ SAZBY MONTÁŽNÍ</t>
  </si>
  <si>
    <t>Zjištění možností vedení kabeláže</t>
  </si>
  <si>
    <t>Příprava pro realizaci rozvodů SLP</t>
  </si>
  <si>
    <t>Doložení vzorků koncových prvků elektroinstalace před zahájením instalace pro kontrolu kvality</t>
  </si>
  <si>
    <t>Demontáž stávající elektroinstalace</t>
  </si>
  <si>
    <t>Zjištění skutečného stavu zapojení elektroinstalace napojené z rozvaděče R4 a prověření obvodů nutných k zachování</t>
  </si>
  <si>
    <t>Zakončení žaluziového vývodu - příprava pro budoucí napojení žaluzií</t>
  </si>
  <si>
    <t>HODINOVÉ ZÚČTOVACÍ SAZBY</t>
  </si>
  <si>
    <t>Kontrola pracoviště před převzetím stavby</t>
  </si>
  <si>
    <t>Koordinace s interiérem</t>
  </si>
  <si>
    <t>Zabezpečení pracoviště</t>
  </si>
  <si>
    <t>Zaučení obsluhy</t>
  </si>
  <si>
    <t>Proměření stávající kabeláže instalované ve zdivu</t>
  </si>
  <si>
    <t>Nastavení spínačů DALI a zprovoznění stmívání osvětlení</t>
  </si>
  <si>
    <t>S investorem o postupu realizace práce a technickém řešení</t>
  </si>
  <si>
    <t>Se stavbou při řešení potřebných kabelových prostupů a přechodů</t>
  </si>
  <si>
    <t>S IT specialistou</t>
  </si>
  <si>
    <t>Se specialistou PBŘ</t>
  </si>
  <si>
    <t>S provozovatelem objektu ohledně zřízení datové přípojky do RACKU</t>
  </si>
  <si>
    <t>HODINOVÉ ZÚČTOVACÍ SAZBY PROJEKČNÍ</t>
  </si>
  <si>
    <t>Zpracování dokumentace_x000D_skutečného provedení stavby,_x000D_včetně dodání dokumentace_x000D_investorovi</t>
  </si>
  <si>
    <t>Zpracování dílenských a realizačních částí projektové dokumentace</t>
  </si>
  <si>
    <t>PROVEDENÍ REVIZNÍCH ZKOUŠEK</t>
  </si>
  <si>
    <t>DLE ČSN 331500</t>
  </si>
  <si>
    <t>Revizní technik včetně dodání revizní zprávy</t>
  </si>
  <si>
    <t>Spolupráce s reviz.technikem</t>
  </si>
  <si>
    <t>Podružný materiál</t>
  </si>
  <si>
    <t>Elektromontáže - celkem</t>
  </si>
  <si>
    <t>Upozornění:</t>
  </si>
  <si>
    <t>a) veškeré položky na přípomoce,  dopravu, montáž,</t>
  </si>
  <si>
    <t>zpevněné montážní plochy, atd...  zahrnout do jednotlivých</t>
  </si>
  <si>
    <t>jednotkových cen.</t>
  </si>
  <si>
    <t>b) součásti prací jsou veškeré zkoušky, potřebná měření,</t>
  </si>
  <si>
    <t>inspekce, uvedení zařízení do provozu, zaškolení obsluhy,</t>
  </si>
  <si>
    <t>provozní řády, manuály a revize v českém jazyce.</t>
  </si>
  <si>
    <t>Za komplexní vyzkoušení se považuje bezporuchový provoz</t>
  </si>
  <si>
    <t>po dobu minimálně 96 hod.</t>
  </si>
  <si>
    <t>c) součástí dodávky je zpracování veškeré dílenské</t>
  </si>
  <si>
    <t>dokumentace a dokumentace skutečného provedení.</t>
  </si>
  <si>
    <t>d) součástí dodávky je kompletní dokladová část díla nutná</t>
  </si>
  <si>
    <t>k získání kolaudačního souhlasu stavby.</t>
  </si>
  <si>
    <t>e) v rozsahu prací zhotovitele jsou rovněž jakékoliv prvky,</t>
  </si>
  <si>
    <t>zařízení, práce a pomocné materiály, neuvedené v tomto</t>
  </si>
  <si>
    <t>soupisu výkonů, které jsou ale nezbytně nutné k dodání,</t>
  </si>
  <si>
    <t>instalaci , dokončení a provozování díla, včetně ztratného a</t>
  </si>
  <si>
    <t>prožezů.</t>
  </si>
  <si>
    <t>f) součástí dodávky jsou veškerá geodetická měření jako</t>
  </si>
  <si>
    <t>například vytyčení konstrukcí, kontrolní měření, zaměření</t>
  </si>
  <si>
    <t>skutečného stavu apod.</t>
  </si>
  <si>
    <t>g) součástí dodávky jsou i náklady na případná  opatření</t>
  </si>
  <si>
    <t>související s ochranou stávajících sítí, komunikací či staveb.</t>
  </si>
  <si>
    <t>h) součástí jednotkových cen jsou i vícenáklady související s</t>
  </si>
  <si>
    <t>výstavbou v zimním období, průběžný úklid staveniště a</t>
  </si>
  <si>
    <t>přilehlých komunikací, likvidaci odpadů, dočasná</t>
  </si>
  <si>
    <t>dopravní omezení atd.</t>
  </si>
  <si>
    <t>i)pokud se v dokumentaci vyskytují obchodní názvy, jedná</t>
  </si>
  <si>
    <t>se pouze o vymezení minimálních požadovaných standardů</t>
  </si>
  <si>
    <t>výrobku, technologie či materiálu a zadavatel připouští</t>
  </si>
  <si>
    <t>použití i jiného, kvalitativně či technologicky obdobného</t>
  </si>
  <si>
    <t>řešení, které splňuje minimální požadavky.</t>
  </si>
  <si>
    <t>Nedílnou součástí výkazu výměr ( slepého rozpočtu ) je</t>
  </si>
  <si>
    <t>projektová dokumentace !!</t>
  </si>
  <si>
    <t>Zpracovatel nabídky  je povinen prověřit specifikace a</t>
  </si>
  <si>
    <t>výměry uvedené ve výkazu výměr.</t>
  </si>
  <si>
    <t>V případě zjištěných rozdílů má na tyto rozdíly upozornit</t>
  </si>
  <si>
    <t>ve lhůtě pro podání nabídek prostřednictvím žádosti o</t>
  </si>
  <si>
    <t>dodatečné informace k zadávacím podmínkám.  Následné</t>
  </si>
  <si>
    <t>změny výměr v průběhu realizace nebudou akceptovány.</t>
  </si>
  <si>
    <t>Hodnota A</t>
  </si>
  <si>
    <t>Hodnota B</t>
  </si>
  <si>
    <t>Základní náklady</t>
  </si>
  <si>
    <t>Dodávka</t>
  </si>
  <si>
    <t>Doprava 3,60%, Přesun 1,00%</t>
  </si>
  <si>
    <t>Montáž - materiál</t>
  </si>
  <si>
    <t>Montáž - práce</t>
  </si>
  <si>
    <t>Mezisoučet 1</t>
  </si>
  <si>
    <t>PPV 0,00% z montáže: materiál + práce</t>
  </si>
  <si>
    <t>Nátěry</t>
  </si>
  <si>
    <t>Zemní práce</t>
  </si>
  <si>
    <t>PPV 0,00% z nátěrů a zemních prací</t>
  </si>
  <si>
    <t>Mezisoučet 2</t>
  </si>
  <si>
    <t>Dodav. dokumentace 1,00% z mezisoučtu 2</t>
  </si>
  <si>
    <t>Rizika a pojištění 1,00% z mezisoučtu 2</t>
  </si>
  <si>
    <t>Opravy v záruce 0,00% z mezisoučtu 1</t>
  </si>
  <si>
    <t>Základní náklady celkem</t>
  </si>
  <si>
    <t>Vedlejší náklady</t>
  </si>
  <si>
    <t>GZS 0,00% z pravé strany mezisoučtu 2</t>
  </si>
  <si>
    <t>Provozní vlivy 1,00% z pravé strany mezisoučtu 2</t>
  </si>
  <si>
    <t>Vedlejší náklady celkem</t>
  </si>
  <si>
    <t>Kompletační činnost</t>
  </si>
  <si>
    <t>Náklady celkem</t>
  </si>
  <si>
    <t>Základ a hodnota DPH 21%</t>
  </si>
  <si>
    <t>Základ a hodnota DPH 15%</t>
  </si>
  <si>
    <t>Náklady celkem s DPH</t>
  </si>
  <si>
    <t>Roční nárůst cen 0,00%</t>
  </si>
  <si>
    <t>Součty odstavců</t>
  </si>
  <si>
    <t xml:space="preserve">  Kabely</t>
  </si>
  <si>
    <t xml:space="preserve">  Svítidla</t>
  </si>
  <si>
    <t xml:space="preserve">  Slaboproud</t>
  </si>
  <si>
    <t xml:space="preserve">    Kabely</t>
  </si>
  <si>
    <t xml:space="preserve">    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</si>
</sst>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Aptos Narrow"/>
      <family val="2"/>
      <charset val="238"/>
      <scheme val="minor"/>
    </font>
    <font>
      <sz val="9"/>
      <color rgb="FF000000"/>
      <name val="Arial"/>
      <family val="2"/>
      <charset val="238"/>
    </font>
    <font>
      <b/>
      <sz val="11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b/>
      <sz val="9"/>
      <color rgb="FF000000"/>
      <name val="Arial"/>
      <family val="2"/>
      <charset val="238"/>
    </font>
    <font>
      <i/>
      <sz val="10"/>
      <color rgb="FF000000"/>
      <name val="Arial"/>
      <family val="2"/>
      <charset val="238"/>
    </font>
    <font>
      <sz val="9"/>
      <color rgb="FFFF0000"/>
      <name val="Arial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rgb="FFF0F0F0"/>
        <bgColor indexed="64"/>
      </patternFill>
    </fill>
    <fill>
      <patternFill patternType="solid">
        <fgColor rgb="FFBFEBFF"/>
        <bgColor indexed="64"/>
      </patternFill>
    </fill>
    <fill>
      <patternFill patternType="solid">
        <fgColor rgb="FFE0FEE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EAFF"/>
        <bgColor indexed="64"/>
      </patternFill>
    </fill>
    <fill>
      <patternFill patternType="solid">
        <fgColor rgb="FFC0FFFF"/>
        <bgColor indexed="64"/>
      </patternFill>
    </fill>
    <fill>
      <patternFill patternType="solid">
        <fgColor rgb="FFFFFFE0"/>
        <bgColor indexed="64"/>
      </patternFill>
    </fill>
  </fills>
  <borders count="2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1">
    <xf numFmtId="0" fontId="0" fillId="0" borderId="0"/>
  </cellStyleXfs>
  <cellXfs count="39">
    <xf numFmtId="0" fontId="0" fillId="0" borderId="0" xfId="0"/>
    <xf numFmtId="49" fontId="1" fillId="2" borderId="1" xfId="0" applyNumberFormat="1" applyFont="1" applyFill="1" applyBorder="1" applyAlignment="1" applyProtection="1">
      <alignment horizontal="left"/>
      <protection locked="0"/>
    </xf>
    <xf numFmtId="0" fontId="0" fillId="0" borderId="1" xfId="0" applyBorder="1" applyProtection="1">
      <protection locked="0"/>
    </xf>
    <xf numFmtId="0" fontId="0" fillId="0" borderId="0" xfId="0" applyProtection="1">
      <protection locked="0"/>
    </xf>
    <xf numFmtId="49" fontId="2" fillId="3" borderId="1" xfId="0" applyNumberFormat="1" applyFont="1" applyFill="1" applyBorder="1" applyAlignment="1" applyProtection="1">
      <alignment horizontal="left"/>
      <protection locked="0"/>
    </xf>
    <xf numFmtId="49" fontId="3" fillId="4" borderId="1" xfId="0" applyNumberFormat="1" applyFont="1" applyFill="1" applyBorder="1" applyAlignment="1" applyProtection="1">
      <alignment horizontal="left" wrapText="1"/>
      <protection locked="0"/>
    </xf>
    <xf numFmtId="49" fontId="3" fillId="4" borderId="1" xfId="0" applyNumberFormat="1" applyFont="1" applyFill="1" applyBorder="1" applyAlignment="1" applyProtection="1">
      <alignment horizontal="left"/>
      <protection locked="0"/>
    </xf>
    <xf numFmtId="49" fontId="1" fillId="5" borderId="1" xfId="0" applyNumberFormat="1" applyFont="1" applyFill="1" applyBorder="1" applyAlignment="1" applyProtection="1">
      <alignment horizontal="left"/>
      <protection locked="0"/>
    </xf>
    <xf numFmtId="49" fontId="4" fillId="6" borderId="1" xfId="0" applyNumberFormat="1" applyFont="1" applyFill="1" applyBorder="1" applyAlignment="1" applyProtection="1">
      <alignment horizontal="left"/>
      <protection locked="0"/>
    </xf>
    <xf numFmtId="49" fontId="1" fillId="2" borderId="1" xfId="0" applyNumberFormat="1" applyFont="1" applyFill="1" applyBorder="1" applyAlignment="1" applyProtection="1">
      <alignment horizontal="left" wrapText="1"/>
      <protection locked="0"/>
    </xf>
    <xf numFmtId="49" fontId="0" fillId="0" borderId="0" xfId="0" applyNumberFormat="1" applyProtection="1">
      <protection locked="0"/>
    </xf>
    <xf numFmtId="49" fontId="1" fillId="2" borderId="1" xfId="0" applyNumberFormat="1" applyFont="1" applyFill="1" applyBorder="1" applyAlignment="1">
      <alignment horizontal="left"/>
    </xf>
    <xf numFmtId="4" fontId="1" fillId="2" borderId="1" xfId="0" applyNumberFormat="1" applyFont="1" applyFill="1" applyBorder="1" applyAlignment="1">
      <alignment horizontal="left"/>
    </xf>
    <xf numFmtId="0" fontId="0" fillId="0" borderId="1" xfId="0" applyBorder="1"/>
    <xf numFmtId="49" fontId="2" fillId="7" borderId="1" xfId="0" applyNumberFormat="1" applyFont="1" applyFill="1" applyBorder="1" applyAlignment="1">
      <alignment horizontal="left"/>
    </xf>
    <xf numFmtId="4" fontId="2" fillId="7" borderId="1" xfId="0" applyNumberFormat="1" applyFont="1" applyFill="1" applyBorder="1" applyAlignment="1">
      <alignment horizontal="right"/>
    </xf>
    <xf numFmtId="49" fontId="1" fillId="5" borderId="1" xfId="0" applyNumberFormat="1" applyFont="1" applyFill="1" applyBorder="1" applyAlignment="1">
      <alignment horizontal="left"/>
    </xf>
    <xf numFmtId="4" fontId="1" fillId="5" borderId="1" xfId="0" applyNumberFormat="1" applyFont="1" applyFill="1" applyBorder="1" applyAlignment="1">
      <alignment horizontal="right"/>
    </xf>
    <xf numFmtId="49" fontId="3" fillId="4" borderId="1" xfId="0" applyNumberFormat="1" applyFont="1" applyFill="1" applyBorder="1" applyAlignment="1">
      <alignment horizontal="left"/>
    </xf>
    <xf numFmtId="4" fontId="3" fillId="4" borderId="1" xfId="0" applyNumberFormat="1" applyFont="1" applyFill="1" applyBorder="1" applyAlignment="1">
      <alignment horizontal="right"/>
    </xf>
    <xf numFmtId="49" fontId="5" fillId="8" borderId="1" xfId="0" applyNumberFormat="1" applyFont="1" applyFill="1" applyBorder="1" applyAlignment="1">
      <alignment horizontal="left"/>
    </xf>
    <xf numFmtId="4" fontId="5" fillId="8" borderId="1" xfId="0" applyNumberFormat="1" applyFont="1" applyFill="1" applyBorder="1" applyAlignment="1">
      <alignment horizontal="right"/>
    </xf>
    <xf numFmtId="49" fontId="6" fillId="5" borderId="1" xfId="0" applyNumberFormat="1" applyFont="1" applyFill="1" applyBorder="1" applyAlignment="1">
      <alignment horizontal="left"/>
    </xf>
    <xf numFmtId="4" fontId="6" fillId="5" borderId="1" xfId="0" applyNumberFormat="1" applyFont="1" applyFill="1" applyBorder="1" applyAlignment="1">
      <alignment horizontal="right"/>
    </xf>
    <xf numFmtId="49" fontId="4" fillId="6" borderId="1" xfId="0" applyNumberFormat="1" applyFont="1" applyFill="1" applyBorder="1" applyAlignment="1">
      <alignment horizontal="left"/>
    </xf>
    <xf numFmtId="4" fontId="4" fillId="6" borderId="1" xfId="0" applyNumberFormat="1" applyFont="1" applyFill="1" applyBorder="1" applyAlignment="1">
      <alignment horizontal="right"/>
    </xf>
    <xf numFmtId="49" fontId="0" fillId="0" borderId="0" xfId="0" applyNumberFormat="1"/>
    <xf numFmtId="4" fontId="0" fillId="0" borderId="0" xfId="0" applyNumberFormat="1"/>
    <xf numFmtId="4" fontId="1" fillId="2" borderId="1" xfId="0" applyNumberFormat="1" applyFont="1" applyFill="1" applyBorder="1" applyAlignment="1" applyProtection="1">
      <alignment horizontal="left"/>
      <protection locked="0"/>
    </xf>
    <xf numFmtId="4" fontId="2" fillId="7" borderId="1" xfId="0" applyNumberFormat="1" applyFont="1" applyFill="1" applyBorder="1" applyAlignment="1" applyProtection="1">
      <alignment horizontal="right"/>
      <protection locked="0"/>
    </xf>
    <xf numFmtId="4" fontId="1" fillId="5" borderId="1" xfId="0" applyNumberFormat="1" applyFont="1" applyFill="1" applyBorder="1" applyAlignment="1" applyProtection="1">
      <alignment horizontal="right"/>
      <protection locked="0"/>
    </xf>
    <xf numFmtId="4" fontId="3" fillId="4" borderId="1" xfId="0" applyNumberFormat="1" applyFont="1" applyFill="1" applyBorder="1" applyAlignment="1" applyProtection="1">
      <alignment horizontal="right"/>
      <protection locked="0"/>
    </xf>
    <xf numFmtId="4" fontId="5" fillId="8" borderId="1" xfId="0" applyNumberFormat="1" applyFont="1" applyFill="1" applyBorder="1" applyAlignment="1" applyProtection="1">
      <alignment horizontal="right"/>
      <protection locked="0"/>
    </xf>
    <xf numFmtId="4" fontId="6" fillId="5" borderId="1" xfId="0" applyNumberFormat="1" applyFont="1" applyFill="1" applyBorder="1" applyAlignment="1" applyProtection="1">
      <alignment horizontal="right"/>
      <protection locked="0"/>
    </xf>
    <xf numFmtId="4" fontId="4" fillId="6" borderId="1" xfId="0" applyNumberFormat="1" applyFont="1" applyFill="1" applyBorder="1" applyAlignment="1" applyProtection="1">
      <alignment horizontal="right"/>
      <protection locked="0"/>
    </xf>
    <xf numFmtId="4" fontId="0" fillId="0" borderId="0" xfId="0" applyNumberFormat="1" applyProtection="1">
      <protection locked="0"/>
    </xf>
    <xf numFmtId="49" fontId="2" fillId="3" borderId="1" xfId="0" applyNumberFormat="1" applyFont="1" applyFill="1" applyBorder="1" applyAlignment="1">
      <alignment horizontal="left"/>
    </xf>
    <xf numFmtId="4" fontId="2" fillId="3" borderId="1" xfId="0" applyNumberFormat="1" applyFont="1" applyFill="1" applyBorder="1" applyAlignment="1">
      <alignment horizontal="right"/>
    </xf>
    <xf numFmtId="49" fontId="3" fillId="4" borderId="1" xfId="0" applyNumberFormat="1" applyFont="1" applyFill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93609B-451E-410B-B2EC-D4A766F19698}">
  <dimension ref="A1:F40"/>
  <sheetViews>
    <sheetView workbookViewId="0"/>
  </sheetViews>
  <sheetFormatPr defaultRowHeight="15" x14ac:dyDescent="0.25"/>
  <cols>
    <col min="1" max="1" width="39.28515625" style="26" bestFit="1" customWidth="1"/>
    <col min="2" max="2" width="9.85546875" style="27" bestFit="1" customWidth="1"/>
    <col min="3" max="3" width="13.140625" style="27" bestFit="1" customWidth="1"/>
    <col min="6" max="6" width="10" hidden="1" customWidth="1"/>
  </cols>
  <sheetData>
    <row r="1" spans="1:6" x14ac:dyDescent="0.25">
      <c r="A1" s="11" t="s">
        <v>0</v>
      </c>
      <c r="B1" s="12" t="s">
        <v>257</v>
      </c>
      <c r="C1" s="12" t="s">
        <v>258</v>
      </c>
      <c r="D1" s="13"/>
      <c r="F1" s="27">
        <f>SUM(Rozpočet!E18:E21,Rozpočet!E23:E24,Rozpočet!E26:E27,Rozpočet!E29,Rozpočet!E35:E37,Rozpočet!E39:E40,Rozpočet!E42:E44,Rozpočet!E46:E48,Rozpočet!E52:E54,Rozpočet!E56:E58,Rozpočet!E60:E63,Rozpočet!E65:E66,Rozpočet!E68:E69,Rozpočet!E71:E74,Rozpočet!E76:E77,Rozpočet!E79:E81,Rozpočet!E87:E88,Rozpočet!E94:E96,Rozpočet!E98:E99,Rozpočet!E101:E102,Rozpočet!E104:E105,Rozpočet!E107:E108,Rozpočet!E113:E117,Rozpočet!E119:E121,Rozpočet!E123:E127,Rozpočet!E129:E133,Rozpočet!E135:E137,Rozpočet!E139:E142)</f>
        <v>0</v>
      </c>
    </row>
    <row r="2" spans="1:6" x14ac:dyDescent="0.25">
      <c r="A2" s="18" t="s">
        <v>259</v>
      </c>
      <c r="B2" s="19"/>
      <c r="C2" s="19"/>
      <c r="D2" s="13"/>
      <c r="F2" s="27">
        <f>SUM(Rozpočet!G18:G21,Rozpočet!G23:G24,Rozpočet!G26:G27,Rozpočet!G29,Rozpočet!G35:G37,Rozpočet!G39:G40,Rozpočet!G42:G44,Rozpočet!G46:G48,Rozpočet!G52:G54,Rozpočet!G56:G58,Rozpočet!G60:G63,Rozpočet!G65:G66,Rozpočet!G68:G69,Rozpočet!G71:G74,Rozpočet!G76:G77,Rozpočet!G79:G81,Rozpočet!G87:G88,Rozpočet!G94:G96,Rozpočet!G98:G99,Rozpočet!G101:G102,Rozpočet!G104:G105,Rozpočet!G107:G108,Rozpočet!G113:G117,Rozpočet!G119:G121,Rozpočet!G123:G127,Rozpočet!G129:G133,Rozpočet!G135:G137,Rozpočet!G139:G142)</f>
        <v>0</v>
      </c>
    </row>
    <row r="3" spans="1:6" x14ac:dyDescent="0.25">
      <c r="A3" s="16" t="s">
        <v>260</v>
      </c>
      <c r="B3" s="17">
        <f>(Rozpočet!E6)</f>
        <v>0</v>
      </c>
      <c r="C3" s="17"/>
      <c r="D3" s="13"/>
      <c r="F3" s="27">
        <f>SUM(Rozpočet!E18,Rozpočet!E23,Rozpočet!E26,Rozpočet!E29,Rozpočet!E35,Rozpočet!E46,Rozpočet!E52,Rozpočet!E56,Rozpočet!E60,Rozpočet!E65,Rozpočet!E68,Rozpočet!E71,Rozpočet!E76,Rozpočet!E79,Rozpočet!E87,Rozpočet!E94,Rozpočet!E98,Rozpočet!E101,Rozpočet!E104,Rozpočet!E107,Rozpočet!E113,Rozpočet!E119,Rozpočet!E123,Rozpočet!E129,Rozpočet!E135,Rozpočet!E139:E140,Rozpočet!E144:E145,Rozpočet!E148,Rozpočet!E152)+SUM(Rozpočet!E155:E156,Rozpočet!E159,Rozpočet!E162,Rozpočet!E165,Rozpočet!E168,Rozpočet!E171,Rozpočet!E178)</f>
        <v>0</v>
      </c>
    </row>
    <row r="4" spans="1:6" x14ac:dyDescent="0.25">
      <c r="A4" s="16" t="s">
        <v>261</v>
      </c>
      <c r="B4" s="17">
        <f>B3 * Parametry!B16 / 100</f>
        <v>0</v>
      </c>
      <c r="C4" s="17">
        <f>B3 * Parametry!B17 / 100</f>
        <v>0</v>
      </c>
      <c r="D4" s="13"/>
      <c r="F4" s="27">
        <f>SUM(Rozpočet!G18,Rozpočet!G23,Rozpočet!G26,Rozpočet!G29,Rozpočet!G35,Rozpočet!G46,Rozpočet!G52,Rozpočet!G56,Rozpočet!G60,Rozpočet!G65,Rozpočet!G68,Rozpočet!G71,Rozpočet!G76,Rozpočet!G79,Rozpočet!G87,Rozpočet!G94,Rozpočet!G98,Rozpočet!G101,Rozpočet!G104,Rozpočet!G107,Rozpočet!G113,Rozpočet!G119,Rozpočet!G123,Rozpočet!G129,Rozpočet!G135,Rozpočet!G139:G140,Rozpočet!G144:G145,Rozpočet!G148,Rozpočet!G152)+SUM(Rozpočet!G155:G156,Rozpočet!G159,Rozpočet!G162,Rozpočet!G165,Rozpočet!G168,Rozpočet!G171,Rozpočet!G178)</f>
        <v>0</v>
      </c>
    </row>
    <row r="5" spans="1:6" x14ac:dyDescent="0.25">
      <c r="A5" s="16" t="s">
        <v>262</v>
      </c>
      <c r="B5" s="17"/>
      <c r="C5" s="17">
        <f>(Rozpočet!E211) + 0</f>
        <v>0</v>
      </c>
      <c r="D5" s="13"/>
    </row>
    <row r="6" spans="1:6" x14ac:dyDescent="0.25">
      <c r="A6" s="16" t="s">
        <v>263</v>
      </c>
      <c r="B6" s="17"/>
      <c r="C6" s="17">
        <f>(Rozpočet!G6) + (Rozpočet!G211) + 0</f>
        <v>0</v>
      </c>
      <c r="D6" s="13"/>
    </row>
    <row r="7" spans="1:6" x14ac:dyDescent="0.25">
      <c r="A7" s="24" t="s">
        <v>264</v>
      </c>
      <c r="B7" s="25">
        <f>B3 + B4</f>
        <v>0</v>
      </c>
      <c r="C7" s="25">
        <f>C3 + C4 + C5 + C6</f>
        <v>0</v>
      </c>
      <c r="D7" s="13"/>
    </row>
    <row r="8" spans="1:6" x14ac:dyDescent="0.25">
      <c r="A8" s="16" t="s">
        <v>265</v>
      </c>
      <c r="B8" s="17"/>
      <c r="C8" s="17">
        <f>(C5 + C6) * Parametry!B18 / 100</f>
        <v>0</v>
      </c>
      <c r="D8" s="13"/>
    </row>
    <row r="9" spans="1:6" x14ac:dyDescent="0.25">
      <c r="A9" s="16" t="s">
        <v>266</v>
      </c>
      <c r="B9" s="17"/>
      <c r="C9" s="17">
        <f>0 + 0</f>
        <v>0</v>
      </c>
      <c r="D9" s="13"/>
    </row>
    <row r="10" spans="1:6" x14ac:dyDescent="0.25">
      <c r="A10" s="16" t="s">
        <v>267</v>
      </c>
      <c r="B10" s="17"/>
      <c r="C10" s="17">
        <f>0 + 0</f>
        <v>0</v>
      </c>
      <c r="D10" s="13"/>
    </row>
    <row r="11" spans="1:6" x14ac:dyDescent="0.25">
      <c r="A11" s="16" t="s">
        <v>268</v>
      </c>
      <c r="B11" s="17"/>
      <c r="C11" s="17">
        <f>(C9 + C10) * Parametry!B19 / 100</f>
        <v>0</v>
      </c>
      <c r="D11" s="13"/>
    </row>
    <row r="12" spans="1:6" x14ac:dyDescent="0.25">
      <c r="A12" s="24" t="s">
        <v>269</v>
      </c>
      <c r="B12" s="25">
        <f>B7</f>
        <v>0</v>
      </c>
      <c r="C12" s="25">
        <f>C7 + C8 + C9 + C10 + C11</f>
        <v>0</v>
      </c>
      <c r="D12" s="13"/>
    </row>
    <row r="13" spans="1:6" x14ac:dyDescent="0.25">
      <c r="A13" s="16" t="s">
        <v>270</v>
      </c>
      <c r="B13" s="17"/>
      <c r="C13" s="17">
        <f>(B12 + C12) * Parametry!B20 / 100</f>
        <v>0</v>
      </c>
      <c r="D13" s="13"/>
    </row>
    <row r="14" spans="1:6" x14ac:dyDescent="0.25">
      <c r="A14" s="16" t="s">
        <v>271</v>
      </c>
      <c r="B14" s="17"/>
      <c r="C14" s="17">
        <f>(B12 + C12) * Parametry!B21 / 100</f>
        <v>0</v>
      </c>
      <c r="D14" s="13"/>
    </row>
    <row r="15" spans="1:6" x14ac:dyDescent="0.25">
      <c r="A15" s="16" t="s">
        <v>272</v>
      </c>
      <c r="B15" s="17"/>
      <c r="C15" s="17">
        <f>(B7 + C7) * Parametry!B22 / 100</f>
        <v>0</v>
      </c>
      <c r="D15" s="13"/>
    </row>
    <row r="16" spans="1:6" x14ac:dyDescent="0.25">
      <c r="A16" s="18" t="s">
        <v>273</v>
      </c>
      <c r="B16" s="19"/>
      <c r="C16" s="19">
        <f>B12 + C12 + C13 + C14 + C15</f>
        <v>0</v>
      </c>
      <c r="D16" s="13"/>
    </row>
    <row r="17" spans="1:4" x14ac:dyDescent="0.25">
      <c r="A17" s="16" t="s">
        <v>13</v>
      </c>
      <c r="B17" s="17"/>
      <c r="C17" s="17"/>
      <c r="D17" s="13"/>
    </row>
    <row r="18" spans="1:4" x14ac:dyDescent="0.25">
      <c r="A18" s="18" t="s">
        <v>274</v>
      </c>
      <c r="B18" s="19"/>
      <c r="C18" s="19"/>
      <c r="D18" s="13"/>
    </row>
    <row r="19" spans="1:4" x14ac:dyDescent="0.25">
      <c r="A19" s="16" t="s">
        <v>275</v>
      </c>
      <c r="B19" s="17"/>
      <c r="C19" s="17">
        <f>C12 * Parametry!B23 / 100</f>
        <v>0</v>
      </c>
      <c r="D19" s="13"/>
    </row>
    <row r="20" spans="1:4" x14ac:dyDescent="0.25">
      <c r="A20" s="16" t="s">
        <v>276</v>
      </c>
      <c r="B20" s="17"/>
      <c r="C20" s="17">
        <f>C12 * Parametry!B24 / 100</f>
        <v>0</v>
      </c>
      <c r="D20" s="13"/>
    </row>
    <row r="21" spans="1:4" x14ac:dyDescent="0.25">
      <c r="A21" s="18" t="s">
        <v>277</v>
      </c>
      <c r="B21" s="19"/>
      <c r="C21" s="19">
        <f>C19 + C20</f>
        <v>0</v>
      </c>
      <c r="D21" s="13"/>
    </row>
    <row r="22" spans="1:4" x14ac:dyDescent="0.25">
      <c r="A22" s="16" t="s">
        <v>278</v>
      </c>
      <c r="B22" s="17"/>
      <c r="C22" s="17">
        <f>Parametry!B25 * Parametry!B28 * (C16 * Parametry!B27)^Parametry!B26</f>
        <v>0</v>
      </c>
      <c r="D22" s="13"/>
    </row>
    <row r="23" spans="1:4" x14ac:dyDescent="0.25">
      <c r="A23" s="16" t="s">
        <v>13</v>
      </c>
      <c r="B23" s="17"/>
      <c r="C23" s="17"/>
      <c r="D23" s="13"/>
    </row>
    <row r="24" spans="1:4" x14ac:dyDescent="0.25">
      <c r="A24" s="36" t="s">
        <v>279</v>
      </c>
      <c r="B24" s="37"/>
      <c r="C24" s="37">
        <f>C16 + C21 + C22</f>
        <v>0</v>
      </c>
      <c r="D24" s="13"/>
    </row>
    <row r="25" spans="1:4" x14ac:dyDescent="0.25">
      <c r="A25" s="16" t="s">
        <v>280</v>
      </c>
      <c r="B25" s="17">
        <f>(SUM(Rozpočet!E3:E4)+F1+SUM(Rozpočet!E144:E146)+SUM(Rozpočet!E148:E150,Rozpočet!E152:E153,Rozpočet!E155:E157,Rozpočet!E159:E160,Rozpočet!E162:E163,Rozpočet!E165:E166,Rozpočet!E168:E169,Rozpočet!E171:E176,Rozpočet!E178:E184,Rozpočet!E186:E192,Rozpočet!E194:E199,Rozpočet!E201:E203,Rozpočet!E205:E208,Rozpočet!E210)) + (SUM(Rozpočet!G3:G4)+F2+SUM(Rozpočet!G144:G146)+SUM(Rozpočet!G148:G150,Rozpočet!G152:G153,Rozpočet!G155:G157,Rozpočet!G159:G160,Rozpočet!G162:G163,Rozpočet!G165:G166,Rozpočet!G168:G169,Rozpočet!G171:G176,Rozpočet!G178:G184,Rozpočet!G186:G192,Rozpočet!G194:G199,Rozpočet!G201:G203,Rozpočet!G205:G208)) + B4 + C4 + C8 + C11 + C13 + C14 + C15 + C21 + C22</f>
        <v>0</v>
      </c>
      <c r="C25" s="17">
        <f>B25 * Parametry!B31 / 100</f>
        <v>0</v>
      </c>
      <c r="D25" s="13"/>
    </row>
    <row r="26" spans="1:4" x14ac:dyDescent="0.25">
      <c r="A26" s="16" t="s">
        <v>281</v>
      </c>
      <c r="B26" s="17">
        <f>(F3+SUM(Rozpočet!E186,Rozpočet!E194,Rozpočet!E201,Rozpočet!E205:E206)) + (F4+SUM(Rozpočet!G186,Rozpočet!G194,Rozpočet!G201,Rozpočet!G205:G206))</f>
        <v>0</v>
      </c>
      <c r="C26" s="17">
        <f>B26 * Parametry!B32 / 100</f>
        <v>0</v>
      </c>
      <c r="D26" s="13"/>
    </row>
    <row r="27" spans="1:4" x14ac:dyDescent="0.25">
      <c r="A27" s="36" t="s">
        <v>282</v>
      </c>
      <c r="B27" s="37"/>
      <c r="C27" s="37">
        <f>C24 + C25 + C26</f>
        <v>0</v>
      </c>
      <c r="D27" s="13"/>
    </row>
    <row r="28" spans="1:4" x14ac:dyDescent="0.25">
      <c r="A28" s="16" t="s">
        <v>13</v>
      </c>
      <c r="B28" s="17"/>
      <c r="C28" s="17"/>
      <c r="D28" s="13"/>
    </row>
    <row r="29" spans="1:4" x14ac:dyDescent="0.25">
      <c r="A29" s="16" t="s">
        <v>283</v>
      </c>
      <c r="B29" s="17"/>
      <c r="C29" s="17">
        <f>C24 * Parametry!B29 / 100</f>
        <v>0</v>
      </c>
      <c r="D29" s="13"/>
    </row>
    <row r="30" spans="1:4" x14ac:dyDescent="0.25">
      <c r="A30" s="16" t="s">
        <v>283</v>
      </c>
      <c r="B30" s="17"/>
      <c r="C30" s="17">
        <f>C24 * Parametry!B30 / 100</f>
        <v>0</v>
      </c>
      <c r="D30" s="13"/>
    </row>
    <row r="31" spans="1:4" x14ac:dyDescent="0.25">
      <c r="A31" s="18" t="s">
        <v>284</v>
      </c>
      <c r="B31" s="38" t="s">
        <v>54</v>
      </c>
      <c r="C31" s="38" t="s">
        <v>56</v>
      </c>
      <c r="D31" s="13"/>
    </row>
    <row r="32" spans="1:4" x14ac:dyDescent="0.25">
      <c r="A32" s="16" t="s">
        <v>59</v>
      </c>
      <c r="B32" s="17">
        <f>(Rozpočet!E6)</f>
        <v>0</v>
      </c>
      <c r="C32" s="17">
        <f>(Rozpočet!G6)</f>
        <v>0</v>
      </c>
      <c r="D32" s="13"/>
    </row>
    <row r="33" spans="1:4" x14ac:dyDescent="0.25">
      <c r="A33" s="16" t="s">
        <v>64</v>
      </c>
      <c r="B33" s="17">
        <f>(Rozpočet!E211)</f>
        <v>0</v>
      </c>
      <c r="C33" s="17">
        <f>(Rozpočet!G211)</f>
        <v>0</v>
      </c>
      <c r="D33" s="13"/>
    </row>
    <row r="34" spans="1:4" x14ac:dyDescent="0.25">
      <c r="A34" s="16" t="s">
        <v>285</v>
      </c>
      <c r="B34" s="17">
        <f>(Rozpočet!E32)</f>
        <v>0</v>
      </c>
      <c r="C34" s="17">
        <f>(Rozpočet!G32)</f>
        <v>0</v>
      </c>
      <c r="D34" s="13"/>
    </row>
    <row r="35" spans="1:4" x14ac:dyDescent="0.25">
      <c r="A35" s="16" t="s">
        <v>286</v>
      </c>
      <c r="B35" s="17">
        <f>(Rozpočet!E50)</f>
        <v>0</v>
      </c>
      <c r="C35" s="17">
        <f>(Rozpočet!G50)</f>
        <v>0</v>
      </c>
      <c r="D35" s="13"/>
    </row>
    <row r="36" spans="1:4" x14ac:dyDescent="0.25">
      <c r="A36" s="16" t="s">
        <v>287</v>
      </c>
      <c r="B36" s="17">
        <f>(Rozpočet!E112)</f>
        <v>0</v>
      </c>
      <c r="C36" s="17">
        <f>(Rozpočet!G112)</f>
        <v>0</v>
      </c>
      <c r="D36" s="13"/>
    </row>
    <row r="37" spans="1:4" x14ac:dyDescent="0.25">
      <c r="A37" s="16" t="s">
        <v>288</v>
      </c>
      <c r="B37" s="17">
        <f>(Rozpočet!E90)</f>
        <v>0</v>
      </c>
      <c r="C37" s="17">
        <f>(Rozpočet!G90)</f>
        <v>0</v>
      </c>
      <c r="D37" s="13"/>
    </row>
    <row r="38" spans="1:4" x14ac:dyDescent="0.25">
      <c r="A38" s="16" t="s">
        <v>289</v>
      </c>
      <c r="B38" s="17">
        <f>(Rozpočet!E110)</f>
        <v>0</v>
      </c>
      <c r="C38" s="17">
        <f>(Rozpočet!G110)</f>
        <v>0</v>
      </c>
      <c r="D38" s="13"/>
    </row>
    <row r="39" spans="1:4" x14ac:dyDescent="0.25">
      <c r="A39" s="16" t="s">
        <v>13</v>
      </c>
      <c r="B39" s="17"/>
      <c r="C39" s="17"/>
      <c r="D39" s="13"/>
    </row>
    <row r="40" spans="1:4" x14ac:dyDescent="0.25">
      <c r="A40" s="16" t="s">
        <v>13</v>
      </c>
      <c r="B40" s="17"/>
      <c r="C40" s="17"/>
      <c r="D40" s="13"/>
    </row>
  </sheetData>
  <sheetProtection algorithmName="SHA-512" hashValue="JDSoK2tCuY/OY/FI6jPTiuJJXQp27LmVlShvvZ/2Y0eylxAjgPSyfovHcb8TJpMUgecSZq6T92vE1ZnK3XhmPA==" saltValue="/jv9OYxgpfY8vrRNKYb0Sg==" spinCount="100000" sheet="1" objects="1" scenarios="1" formatColumns="0" formatRows="0"/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5ED1E4-86E2-48A9-9601-D8A033D900C2}">
  <dimension ref="A1:K253"/>
  <sheetViews>
    <sheetView tabSelected="1" workbookViewId="0">
      <selection activeCell="F2" sqref="F2:F1048576"/>
    </sheetView>
  </sheetViews>
  <sheetFormatPr defaultRowHeight="15" x14ac:dyDescent="0.25"/>
  <cols>
    <col min="1" max="1" width="255.7109375" style="26" bestFit="1" customWidth="1"/>
    <col min="2" max="2" width="4" style="26" bestFit="1" customWidth="1"/>
    <col min="3" max="3" width="6.42578125" style="27" bestFit="1" customWidth="1"/>
    <col min="4" max="4" width="8.85546875" style="35" bestFit="1" customWidth="1"/>
    <col min="5" max="5" width="13.42578125" style="27" bestFit="1" customWidth="1"/>
    <col min="6" max="6" width="7.85546875" style="35" bestFit="1" customWidth="1"/>
    <col min="7" max="7" width="12.5703125" style="27" bestFit="1" customWidth="1"/>
    <col min="8" max="8" width="11.42578125" style="27" bestFit="1" customWidth="1"/>
    <col min="11" max="11" width="11" hidden="1" customWidth="1"/>
  </cols>
  <sheetData>
    <row r="1" spans="1:11" x14ac:dyDescent="0.25">
      <c r="A1" s="11" t="s">
        <v>0</v>
      </c>
      <c r="B1" s="11" t="s">
        <v>52</v>
      </c>
      <c r="C1" s="12" t="s">
        <v>53</v>
      </c>
      <c r="D1" s="28" t="s">
        <v>54</v>
      </c>
      <c r="E1" s="12" t="s">
        <v>55</v>
      </c>
      <c r="F1" s="28" t="s">
        <v>56</v>
      </c>
      <c r="G1" s="12" t="s">
        <v>57</v>
      </c>
      <c r="H1" s="12" t="s">
        <v>58</v>
      </c>
      <c r="I1" s="13"/>
      <c r="J1" s="13"/>
      <c r="K1">
        <f>Parametry!B33/100*E19+Parametry!B33/100*E20+Parametry!B33/100*E21+Parametry!B33/100*E24+Parametry!B33/100*E27+Parametry!B33/100*E36+Parametry!B33/100*E37+Parametry!B33/100*E39+Parametry!B33/100*E40+Parametry!B34/100*E43+Parametry!B34/100*E44+Parametry!B33/100*E47+Parametry!B33/100*E48+Parametry!B33/100*E53+Parametry!B33/100*E54+Parametry!B33/100*E57+Parametry!B33/100*E58+Parametry!B33/100*E61+Parametry!B33/100*E62+Parametry!B33/100*E63+Parametry!B33/100*E66+Parametry!B33/100*E69+Parametry!B33/100*E72</f>
        <v>0</v>
      </c>
    </row>
    <row r="2" spans="1:11" x14ac:dyDescent="0.25">
      <c r="A2" s="14" t="s">
        <v>59</v>
      </c>
      <c r="B2" s="14" t="s">
        <v>13</v>
      </c>
      <c r="C2" s="15"/>
      <c r="D2" s="29"/>
      <c r="E2" s="15"/>
      <c r="F2" s="29"/>
      <c r="G2" s="15"/>
      <c r="H2" s="15"/>
      <c r="I2" s="13"/>
      <c r="J2" s="13"/>
      <c r="K2">
        <f>K1+Parametry!B33/100*E73+Parametry!B33/100*E74+Parametry!B34/100*E77+Parametry!B33/100*E80+Parametry!B33/100*E81+Parametry!B33/100*E88+Parametry!B34/100*E95+Parametry!B34/100*E96+Parametry!B33/100*E99+Parametry!B34/100*E102+Parametry!B34/100*E105+Parametry!B34/100*E108+Parametry!B33/100*E114+Parametry!B33/100*E115+Parametry!B33/100*E116+Parametry!B33/100*E117+Parametry!B33/100*E120+Parametry!B33/100*E121+Parametry!B34/100*E124+Parametry!B34/100*E125+Parametry!B34/100*E126+Parametry!B34/100*E127</f>
        <v>0</v>
      </c>
    </row>
    <row r="3" spans="1:11" x14ac:dyDescent="0.25">
      <c r="A3" s="16" t="s">
        <v>60</v>
      </c>
      <c r="B3" s="16" t="s">
        <v>61</v>
      </c>
      <c r="C3" s="17">
        <v>1</v>
      </c>
      <c r="D3" s="30"/>
      <c r="E3" s="17">
        <f>C3*D3</f>
        <v>0</v>
      </c>
      <c r="F3" s="30"/>
      <c r="G3" s="17">
        <f>C3*F3</f>
        <v>0</v>
      </c>
      <c r="H3" s="17">
        <f>E3+G3</f>
        <v>0</v>
      </c>
      <c r="I3" s="13"/>
      <c r="J3" s="13"/>
      <c r="K3">
        <f>K2+Parametry!B34/100*E130+Parametry!B34/100*E131+Parametry!B34/100*E132+Parametry!B34/100*E133+Parametry!B34/100*E136+Parametry!B33/100*E137+Parametry!B33/100*E141+Parametry!B33/100*E142+Parametry!B33/100*E146+Parametry!B33/100*E149+Parametry!B34/100*E150+Parametry!B33/100*E153+Parametry!B33/100*E157+Parametry!B33/100*E160+Parametry!B34/100*E163+Parametry!B34/100*E166+Parametry!B34/100*E169+Parametry!B34/100*E172+Parametry!B34/100*E173+Parametry!B34/100*E174+Parametry!B34/100*E175+Parametry!B34/100*E176</f>
        <v>0</v>
      </c>
    </row>
    <row r="4" spans="1:11" x14ac:dyDescent="0.25">
      <c r="A4" s="16" t="s">
        <v>62</v>
      </c>
      <c r="B4" s="16" t="s">
        <v>61</v>
      </c>
      <c r="C4" s="17">
        <v>1</v>
      </c>
      <c r="D4" s="30"/>
      <c r="E4" s="17">
        <f>C4*D4</f>
        <v>0</v>
      </c>
      <c r="F4" s="30"/>
      <c r="G4" s="17">
        <f>C4*F4</f>
        <v>0</v>
      </c>
      <c r="H4" s="17">
        <f>E4+G4</f>
        <v>0</v>
      </c>
      <c r="I4" s="13"/>
      <c r="J4" s="13"/>
    </row>
    <row r="5" spans="1:11" x14ac:dyDescent="0.25">
      <c r="A5" s="16" t="s">
        <v>13</v>
      </c>
      <c r="B5" s="16" t="s">
        <v>13</v>
      </c>
      <c r="C5" s="17"/>
      <c r="D5" s="30"/>
      <c r="E5" s="17"/>
      <c r="F5" s="30"/>
      <c r="G5" s="17"/>
      <c r="H5" s="17">
        <f>E5+G5</f>
        <v>0</v>
      </c>
      <c r="I5" s="13"/>
      <c r="J5" s="13"/>
    </row>
    <row r="6" spans="1:11" x14ac:dyDescent="0.25">
      <c r="A6" s="14" t="s">
        <v>63</v>
      </c>
      <c r="B6" s="14" t="s">
        <v>13</v>
      </c>
      <c r="C6" s="15"/>
      <c r="D6" s="29"/>
      <c r="E6" s="15">
        <f>SUM(E3:E5)</f>
        <v>0</v>
      </c>
      <c r="F6" s="29"/>
      <c r="G6" s="15">
        <f>SUM(G3:G5)</f>
        <v>0</v>
      </c>
      <c r="H6" s="15">
        <f>SUM(H3:H5)</f>
        <v>0</v>
      </c>
      <c r="I6" s="13"/>
      <c r="J6" s="13"/>
    </row>
    <row r="7" spans="1:11" x14ac:dyDescent="0.25">
      <c r="A7" s="16" t="s">
        <v>13</v>
      </c>
      <c r="B7" s="16" t="s">
        <v>13</v>
      </c>
      <c r="C7" s="17"/>
      <c r="D7" s="30"/>
      <c r="E7" s="17"/>
      <c r="F7" s="30"/>
      <c r="G7" s="17"/>
      <c r="H7" s="17">
        <f>E7+G7</f>
        <v>0</v>
      </c>
      <c r="I7" s="13"/>
      <c r="J7" s="13"/>
    </row>
    <row r="8" spans="1:11" x14ac:dyDescent="0.25">
      <c r="A8" s="14" t="s">
        <v>64</v>
      </c>
      <c r="B8" s="14" t="s">
        <v>13</v>
      </c>
      <c r="C8" s="15"/>
      <c r="D8" s="29"/>
      <c r="E8" s="15"/>
      <c r="F8" s="29"/>
      <c r="G8" s="15"/>
      <c r="H8" s="15"/>
      <c r="I8" s="13"/>
      <c r="J8" s="13"/>
    </row>
    <row r="9" spans="1:11" x14ac:dyDescent="0.25">
      <c r="A9" s="16" t="s">
        <v>65</v>
      </c>
      <c r="B9" s="16" t="s">
        <v>13</v>
      </c>
      <c r="C9" s="17"/>
      <c r="D9" s="30"/>
      <c r="E9" s="17"/>
      <c r="F9" s="30"/>
      <c r="G9" s="17"/>
      <c r="H9" s="17">
        <f t="shared" ref="H9:H16" si="0">E9+G9</f>
        <v>0</v>
      </c>
      <c r="I9" s="13"/>
      <c r="J9" s="13"/>
    </row>
    <row r="10" spans="1:11" x14ac:dyDescent="0.25">
      <c r="A10" s="16" t="s">
        <v>66</v>
      </c>
      <c r="B10" s="16" t="s">
        <v>13</v>
      </c>
      <c r="C10" s="17"/>
      <c r="D10" s="30"/>
      <c r="E10" s="17"/>
      <c r="F10" s="30"/>
      <c r="G10" s="17"/>
      <c r="H10" s="17">
        <f t="shared" si="0"/>
        <v>0</v>
      </c>
      <c r="I10" s="13"/>
      <c r="J10" s="13"/>
    </row>
    <row r="11" spans="1:11" x14ac:dyDescent="0.25">
      <c r="A11" s="16" t="s">
        <v>67</v>
      </c>
      <c r="B11" s="16" t="s">
        <v>13</v>
      </c>
      <c r="C11" s="17"/>
      <c r="D11" s="30"/>
      <c r="E11" s="17"/>
      <c r="F11" s="30"/>
      <c r="G11" s="17"/>
      <c r="H11" s="17">
        <f t="shared" si="0"/>
        <v>0</v>
      </c>
      <c r="I11" s="13"/>
      <c r="J11" s="13"/>
    </row>
    <row r="12" spans="1:11" x14ac:dyDescent="0.25">
      <c r="A12" s="16" t="s">
        <v>68</v>
      </c>
      <c r="B12" s="16" t="s">
        <v>13</v>
      </c>
      <c r="C12" s="17"/>
      <c r="D12" s="30"/>
      <c r="E12" s="17"/>
      <c r="F12" s="30"/>
      <c r="G12" s="17"/>
      <c r="H12" s="17">
        <f t="shared" si="0"/>
        <v>0</v>
      </c>
      <c r="I12" s="13"/>
      <c r="J12" s="13"/>
    </row>
    <row r="13" spans="1:11" x14ac:dyDescent="0.25">
      <c r="A13" s="16" t="s">
        <v>69</v>
      </c>
      <c r="B13" s="16" t="s">
        <v>13</v>
      </c>
      <c r="C13" s="17"/>
      <c r="D13" s="30"/>
      <c r="E13" s="17"/>
      <c r="F13" s="30"/>
      <c r="G13" s="17"/>
      <c r="H13" s="17">
        <f t="shared" si="0"/>
        <v>0</v>
      </c>
      <c r="I13" s="13"/>
      <c r="J13" s="13"/>
    </row>
    <row r="14" spans="1:11" x14ac:dyDescent="0.25">
      <c r="A14" s="16" t="s">
        <v>70</v>
      </c>
      <c r="B14" s="16" t="s">
        <v>13</v>
      </c>
      <c r="C14" s="17"/>
      <c r="D14" s="30"/>
      <c r="E14" s="17"/>
      <c r="F14" s="30"/>
      <c r="G14" s="17"/>
      <c r="H14" s="17">
        <f t="shared" si="0"/>
        <v>0</v>
      </c>
      <c r="I14" s="13"/>
      <c r="J14" s="13"/>
    </row>
    <row r="15" spans="1:11" x14ac:dyDescent="0.25">
      <c r="A15" s="16" t="s">
        <v>13</v>
      </c>
      <c r="B15" s="16" t="s">
        <v>13</v>
      </c>
      <c r="C15" s="17"/>
      <c r="D15" s="30"/>
      <c r="E15" s="17"/>
      <c r="F15" s="30"/>
      <c r="G15" s="17"/>
      <c r="H15" s="17">
        <f t="shared" si="0"/>
        <v>0</v>
      </c>
      <c r="I15" s="13"/>
      <c r="J15" s="13"/>
    </row>
    <row r="16" spans="1:11" x14ac:dyDescent="0.25">
      <c r="A16" s="16" t="s">
        <v>13</v>
      </c>
      <c r="B16" s="16" t="s">
        <v>13</v>
      </c>
      <c r="C16" s="17"/>
      <c r="D16" s="30"/>
      <c r="E16" s="17"/>
      <c r="F16" s="30"/>
      <c r="G16" s="17"/>
      <c r="H16" s="17">
        <f t="shared" si="0"/>
        <v>0</v>
      </c>
      <c r="I16" s="13"/>
      <c r="J16" s="13"/>
    </row>
    <row r="17" spans="1:10" x14ac:dyDescent="0.25">
      <c r="A17" s="18" t="s">
        <v>71</v>
      </c>
      <c r="B17" s="18" t="s">
        <v>13</v>
      </c>
      <c r="C17" s="19"/>
      <c r="D17" s="31"/>
      <c r="E17" s="19"/>
      <c r="F17" s="31"/>
      <c r="G17" s="19"/>
      <c r="H17" s="19"/>
      <c r="I17" s="13"/>
      <c r="J17" s="13"/>
    </row>
    <row r="18" spans="1:10" x14ac:dyDescent="0.25">
      <c r="A18" s="20" t="s">
        <v>72</v>
      </c>
      <c r="B18" s="20" t="s">
        <v>13</v>
      </c>
      <c r="C18" s="21"/>
      <c r="D18" s="32"/>
      <c r="E18" s="21"/>
      <c r="F18" s="32"/>
      <c r="G18" s="21"/>
      <c r="H18" s="21"/>
      <c r="I18" s="13"/>
      <c r="J18" s="13"/>
    </row>
    <row r="19" spans="1:10" x14ac:dyDescent="0.25">
      <c r="A19" s="16" t="s">
        <v>73</v>
      </c>
      <c r="B19" s="16" t="s">
        <v>74</v>
      </c>
      <c r="C19" s="17">
        <v>305</v>
      </c>
      <c r="D19" s="30"/>
      <c r="E19" s="17">
        <f>C19*D19</f>
        <v>0</v>
      </c>
      <c r="F19" s="30"/>
      <c r="G19" s="17">
        <f>C19*F19</f>
        <v>0</v>
      </c>
      <c r="H19" s="17">
        <f>E19+G19</f>
        <v>0</v>
      </c>
      <c r="I19" s="13"/>
      <c r="J19" s="13"/>
    </row>
    <row r="20" spans="1:10" x14ac:dyDescent="0.25">
      <c r="A20" s="16" t="s">
        <v>75</v>
      </c>
      <c r="B20" s="16" t="s">
        <v>74</v>
      </c>
      <c r="C20" s="17">
        <v>495</v>
      </c>
      <c r="D20" s="30"/>
      <c r="E20" s="17">
        <f>C20*D20</f>
        <v>0</v>
      </c>
      <c r="F20" s="30"/>
      <c r="G20" s="17">
        <f>C20*F20</f>
        <v>0</v>
      </c>
      <c r="H20" s="17">
        <f>E20+G20</f>
        <v>0</v>
      </c>
      <c r="I20" s="13"/>
      <c r="J20" s="13"/>
    </row>
    <row r="21" spans="1:10" x14ac:dyDescent="0.25">
      <c r="A21" s="16" t="s">
        <v>76</v>
      </c>
      <c r="B21" s="16" t="s">
        <v>74</v>
      </c>
      <c r="C21" s="17">
        <v>450</v>
      </c>
      <c r="D21" s="30"/>
      <c r="E21" s="17">
        <f>C21*D21</f>
        <v>0</v>
      </c>
      <c r="F21" s="30"/>
      <c r="G21" s="17">
        <f>C21*F21</f>
        <v>0</v>
      </c>
      <c r="H21" s="17">
        <f>E21+G21</f>
        <v>0</v>
      </c>
      <c r="I21" s="13"/>
      <c r="J21" s="13"/>
    </row>
    <row r="22" spans="1:10" x14ac:dyDescent="0.25">
      <c r="A22" s="16" t="s">
        <v>13</v>
      </c>
      <c r="B22" s="16" t="s">
        <v>13</v>
      </c>
      <c r="C22" s="17"/>
      <c r="D22" s="30"/>
      <c r="E22" s="17"/>
      <c r="F22" s="30"/>
      <c r="G22" s="17"/>
      <c r="H22" s="17">
        <f>E22+G22</f>
        <v>0</v>
      </c>
      <c r="I22" s="13"/>
      <c r="J22" s="13"/>
    </row>
    <row r="23" spans="1:10" x14ac:dyDescent="0.25">
      <c r="A23" s="20" t="s">
        <v>77</v>
      </c>
      <c r="B23" s="20" t="s">
        <v>13</v>
      </c>
      <c r="C23" s="21"/>
      <c r="D23" s="32"/>
      <c r="E23" s="21"/>
      <c r="F23" s="32"/>
      <c r="G23" s="21"/>
      <c r="H23" s="21"/>
      <c r="I23" s="13"/>
      <c r="J23" s="13"/>
    </row>
    <row r="24" spans="1:10" x14ac:dyDescent="0.25">
      <c r="A24" s="16" t="s">
        <v>78</v>
      </c>
      <c r="B24" s="16" t="s">
        <v>74</v>
      </c>
      <c r="C24" s="17">
        <v>40</v>
      </c>
      <c r="D24" s="30"/>
      <c r="E24" s="17">
        <f>C24*D24</f>
        <v>0</v>
      </c>
      <c r="F24" s="30"/>
      <c r="G24" s="17">
        <f>C24*F24</f>
        <v>0</v>
      </c>
      <c r="H24" s="17">
        <f>E24+G24</f>
        <v>0</v>
      </c>
      <c r="I24" s="13"/>
      <c r="J24" s="13"/>
    </row>
    <row r="25" spans="1:10" x14ac:dyDescent="0.25">
      <c r="A25" s="16" t="s">
        <v>13</v>
      </c>
      <c r="B25" s="16" t="s">
        <v>13</v>
      </c>
      <c r="C25" s="17"/>
      <c r="D25" s="30"/>
      <c r="E25" s="17"/>
      <c r="F25" s="30"/>
      <c r="G25" s="17"/>
      <c r="H25" s="17">
        <f>E25+G25</f>
        <v>0</v>
      </c>
      <c r="I25" s="13"/>
      <c r="J25" s="13"/>
    </row>
    <row r="26" spans="1:10" x14ac:dyDescent="0.25">
      <c r="A26" s="20" t="s">
        <v>79</v>
      </c>
      <c r="B26" s="20" t="s">
        <v>13</v>
      </c>
      <c r="C26" s="21"/>
      <c r="D26" s="32"/>
      <c r="E26" s="21"/>
      <c r="F26" s="32"/>
      <c r="G26" s="21"/>
      <c r="H26" s="21"/>
      <c r="I26" s="13"/>
      <c r="J26" s="13"/>
    </row>
    <row r="27" spans="1:10" x14ac:dyDescent="0.25">
      <c r="A27" s="16" t="s">
        <v>80</v>
      </c>
      <c r="B27" s="16" t="s">
        <v>74</v>
      </c>
      <c r="C27" s="17">
        <v>35</v>
      </c>
      <c r="D27" s="30"/>
      <c r="E27" s="17">
        <f>C27*D27</f>
        <v>0</v>
      </c>
      <c r="F27" s="30"/>
      <c r="G27" s="17">
        <f>C27*F27</f>
        <v>0</v>
      </c>
      <c r="H27" s="17">
        <f>E27+G27</f>
        <v>0</v>
      </c>
      <c r="I27" s="13"/>
      <c r="J27" s="13"/>
    </row>
    <row r="28" spans="1:10" x14ac:dyDescent="0.25">
      <c r="A28" s="16" t="s">
        <v>13</v>
      </c>
      <c r="B28" s="16" t="s">
        <v>13</v>
      </c>
      <c r="C28" s="17"/>
      <c r="D28" s="30"/>
      <c r="E28" s="17"/>
      <c r="F28" s="30"/>
      <c r="G28" s="17"/>
      <c r="H28" s="17">
        <f>E28+G28</f>
        <v>0</v>
      </c>
      <c r="I28" s="13"/>
      <c r="J28" s="13"/>
    </row>
    <row r="29" spans="1:10" x14ac:dyDescent="0.25">
      <c r="A29" s="20" t="s">
        <v>81</v>
      </c>
      <c r="B29" s="20" t="s">
        <v>13</v>
      </c>
      <c r="C29" s="21"/>
      <c r="D29" s="32"/>
      <c r="E29" s="21"/>
      <c r="F29" s="32"/>
      <c r="G29" s="21"/>
      <c r="H29" s="21"/>
      <c r="I29" s="13"/>
      <c r="J29" s="13"/>
    </row>
    <row r="30" spans="1:10" x14ac:dyDescent="0.25">
      <c r="A30" s="16" t="s">
        <v>82</v>
      </c>
      <c r="B30" s="16" t="s">
        <v>13</v>
      </c>
      <c r="C30" s="17"/>
      <c r="D30" s="30"/>
      <c r="E30" s="17"/>
      <c r="F30" s="30"/>
      <c r="G30" s="17"/>
      <c r="H30" s="17">
        <f>E30+G30</f>
        <v>0</v>
      </c>
      <c r="I30" s="13"/>
      <c r="J30" s="13"/>
    </row>
    <row r="31" spans="1:10" x14ac:dyDescent="0.25">
      <c r="A31" s="16" t="s">
        <v>13</v>
      </c>
      <c r="B31" s="16" t="s">
        <v>13</v>
      </c>
      <c r="C31" s="17"/>
      <c r="D31" s="30"/>
      <c r="E31" s="17"/>
      <c r="F31" s="30"/>
      <c r="G31" s="17"/>
      <c r="H31" s="17">
        <f>E31+G31</f>
        <v>0</v>
      </c>
      <c r="I31" s="13"/>
      <c r="J31" s="13"/>
    </row>
    <row r="32" spans="1:10" x14ac:dyDescent="0.25">
      <c r="A32" s="18" t="s">
        <v>83</v>
      </c>
      <c r="B32" s="18" t="s">
        <v>13</v>
      </c>
      <c r="C32" s="19"/>
      <c r="D32" s="31"/>
      <c r="E32" s="19">
        <f>SUM(E18:E31)</f>
        <v>0</v>
      </c>
      <c r="F32" s="31"/>
      <c r="G32" s="19">
        <f>SUM(G18:G31)</f>
        <v>0</v>
      </c>
      <c r="H32" s="19">
        <f>SUM(H18:H31)</f>
        <v>0</v>
      </c>
      <c r="I32" s="13"/>
      <c r="J32" s="13"/>
    </row>
    <row r="33" spans="1:10" x14ac:dyDescent="0.25">
      <c r="A33" s="16" t="s">
        <v>13</v>
      </c>
      <c r="B33" s="16" t="s">
        <v>13</v>
      </c>
      <c r="C33" s="17"/>
      <c r="D33" s="30"/>
      <c r="E33" s="17"/>
      <c r="F33" s="30"/>
      <c r="G33" s="17"/>
      <c r="H33" s="17">
        <f>E33+G33</f>
        <v>0</v>
      </c>
      <c r="I33" s="13"/>
      <c r="J33" s="13"/>
    </row>
    <row r="34" spans="1:10" x14ac:dyDescent="0.25">
      <c r="A34" s="18" t="s">
        <v>84</v>
      </c>
      <c r="B34" s="18" t="s">
        <v>13</v>
      </c>
      <c r="C34" s="19"/>
      <c r="D34" s="31"/>
      <c r="E34" s="19"/>
      <c r="F34" s="31"/>
      <c r="G34" s="19"/>
      <c r="H34" s="19"/>
      <c r="I34" s="13"/>
      <c r="J34" s="13"/>
    </row>
    <row r="35" spans="1:10" x14ac:dyDescent="0.25">
      <c r="A35" s="20" t="s">
        <v>85</v>
      </c>
      <c r="B35" s="20" t="s">
        <v>13</v>
      </c>
      <c r="C35" s="21"/>
      <c r="D35" s="32"/>
      <c r="E35" s="21"/>
      <c r="F35" s="32"/>
      <c r="G35" s="21"/>
      <c r="H35" s="21"/>
      <c r="I35" s="13"/>
      <c r="J35" s="13"/>
    </row>
    <row r="36" spans="1:10" x14ac:dyDescent="0.25">
      <c r="A36" s="16" t="s">
        <v>86</v>
      </c>
      <c r="B36" s="16" t="s">
        <v>61</v>
      </c>
      <c r="C36" s="17">
        <v>80</v>
      </c>
      <c r="D36" s="30"/>
      <c r="E36" s="17">
        <f>C36*D36</f>
        <v>0</v>
      </c>
      <c r="F36" s="30"/>
      <c r="G36" s="17">
        <f>C36*F36</f>
        <v>0</v>
      </c>
      <c r="H36" s="17">
        <f t="shared" ref="H36:H45" si="1">E36+G36</f>
        <v>0</v>
      </c>
      <c r="I36" s="13"/>
      <c r="J36" s="13"/>
    </row>
    <row r="37" spans="1:10" x14ac:dyDescent="0.25">
      <c r="A37" s="16" t="s">
        <v>87</v>
      </c>
      <c r="B37" s="16" t="s">
        <v>61</v>
      </c>
      <c r="C37" s="17">
        <v>6</v>
      </c>
      <c r="D37" s="30"/>
      <c r="E37" s="17">
        <f>C37*D37</f>
        <v>0</v>
      </c>
      <c r="F37" s="30"/>
      <c r="G37" s="17">
        <f>C37*F37</f>
        <v>0</v>
      </c>
      <c r="H37" s="17">
        <f t="shared" si="1"/>
        <v>0</v>
      </c>
      <c r="I37" s="13"/>
      <c r="J37" s="13"/>
    </row>
    <row r="38" spans="1:10" x14ac:dyDescent="0.25">
      <c r="A38" s="16" t="s">
        <v>13</v>
      </c>
      <c r="B38" s="16" t="s">
        <v>13</v>
      </c>
      <c r="C38" s="17"/>
      <c r="D38" s="30"/>
      <c r="E38" s="17"/>
      <c r="F38" s="30"/>
      <c r="G38" s="17"/>
      <c r="H38" s="17">
        <f t="shared" si="1"/>
        <v>0</v>
      </c>
      <c r="I38" s="13"/>
      <c r="J38" s="13"/>
    </row>
    <row r="39" spans="1:10" x14ac:dyDescent="0.25">
      <c r="A39" s="16" t="s">
        <v>88</v>
      </c>
      <c r="B39" s="16" t="s">
        <v>61</v>
      </c>
      <c r="C39" s="17">
        <v>5</v>
      </c>
      <c r="D39" s="30"/>
      <c r="E39" s="17">
        <f>C39*D39</f>
        <v>0</v>
      </c>
      <c r="F39" s="30"/>
      <c r="G39" s="17">
        <f>C39*F39</f>
        <v>0</v>
      </c>
      <c r="H39" s="17">
        <f t="shared" si="1"/>
        <v>0</v>
      </c>
      <c r="I39" s="13"/>
      <c r="J39" s="13"/>
    </row>
    <row r="40" spans="1:10" x14ac:dyDescent="0.25">
      <c r="A40" s="16" t="s">
        <v>89</v>
      </c>
      <c r="B40" s="16" t="s">
        <v>61</v>
      </c>
      <c r="C40" s="17">
        <v>4</v>
      </c>
      <c r="D40" s="30"/>
      <c r="E40" s="17">
        <f>C40*D40</f>
        <v>0</v>
      </c>
      <c r="F40" s="30"/>
      <c r="G40" s="17">
        <f>C40*F40</f>
        <v>0</v>
      </c>
      <c r="H40" s="17">
        <f t="shared" si="1"/>
        <v>0</v>
      </c>
      <c r="I40" s="13"/>
      <c r="J40" s="13"/>
    </row>
    <row r="41" spans="1:10" x14ac:dyDescent="0.25">
      <c r="A41" s="22" t="s">
        <v>13</v>
      </c>
      <c r="B41" s="22" t="s">
        <v>13</v>
      </c>
      <c r="C41" s="23"/>
      <c r="D41" s="33"/>
      <c r="E41" s="23"/>
      <c r="F41" s="33"/>
      <c r="G41" s="23"/>
      <c r="H41" s="23">
        <f t="shared" si="1"/>
        <v>0</v>
      </c>
      <c r="I41" s="13"/>
      <c r="J41" s="13"/>
    </row>
    <row r="42" spans="1:10" x14ac:dyDescent="0.25">
      <c r="A42" s="16" t="s">
        <v>90</v>
      </c>
      <c r="B42" s="16" t="s">
        <v>61</v>
      </c>
      <c r="C42" s="17">
        <v>10</v>
      </c>
      <c r="D42" s="30"/>
      <c r="E42" s="17">
        <f>C42*D42</f>
        <v>0</v>
      </c>
      <c r="F42" s="30"/>
      <c r="G42" s="17">
        <f>C42*F42</f>
        <v>0</v>
      </c>
      <c r="H42" s="17">
        <f t="shared" si="1"/>
        <v>0</v>
      </c>
      <c r="I42" s="13"/>
      <c r="J42" s="13"/>
    </row>
    <row r="43" spans="1:10" x14ac:dyDescent="0.25">
      <c r="A43" s="16" t="s">
        <v>91</v>
      </c>
      <c r="B43" s="16" t="s">
        <v>61</v>
      </c>
      <c r="C43" s="17">
        <v>95</v>
      </c>
      <c r="D43" s="30"/>
      <c r="E43" s="17">
        <f>C43*D43</f>
        <v>0</v>
      </c>
      <c r="F43" s="30"/>
      <c r="G43" s="17">
        <f>C43*F43</f>
        <v>0</v>
      </c>
      <c r="H43" s="17">
        <f t="shared" si="1"/>
        <v>0</v>
      </c>
      <c r="I43" s="13"/>
      <c r="J43" s="13"/>
    </row>
    <row r="44" spans="1:10" x14ac:dyDescent="0.25">
      <c r="A44" s="16" t="s">
        <v>92</v>
      </c>
      <c r="B44" s="16" t="s">
        <v>61</v>
      </c>
      <c r="C44" s="17">
        <v>95</v>
      </c>
      <c r="D44" s="30"/>
      <c r="E44" s="17">
        <f>C44*D44</f>
        <v>0</v>
      </c>
      <c r="F44" s="30"/>
      <c r="G44" s="17">
        <f>C44*F44</f>
        <v>0</v>
      </c>
      <c r="H44" s="17">
        <f t="shared" si="1"/>
        <v>0</v>
      </c>
      <c r="I44" s="13"/>
      <c r="J44" s="13"/>
    </row>
    <row r="45" spans="1:10" x14ac:dyDescent="0.25">
      <c r="A45" s="16" t="s">
        <v>13</v>
      </c>
      <c r="B45" s="16" t="s">
        <v>13</v>
      </c>
      <c r="C45" s="17"/>
      <c r="D45" s="30"/>
      <c r="E45" s="17"/>
      <c r="F45" s="30"/>
      <c r="G45" s="17"/>
      <c r="H45" s="17">
        <f t="shared" si="1"/>
        <v>0</v>
      </c>
      <c r="I45" s="13"/>
      <c r="J45" s="13"/>
    </row>
    <row r="46" spans="1:10" x14ac:dyDescent="0.25">
      <c r="A46" s="20" t="s">
        <v>93</v>
      </c>
      <c r="B46" s="20" t="s">
        <v>13</v>
      </c>
      <c r="C46" s="21"/>
      <c r="D46" s="32"/>
      <c r="E46" s="21"/>
      <c r="F46" s="32"/>
      <c r="G46" s="21"/>
      <c r="H46" s="21"/>
      <c r="I46" s="13"/>
      <c r="J46" s="13"/>
    </row>
    <row r="47" spans="1:10" x14ac:dyDescent="0.25">
      <c r="A47" s="16" t="s">
        <v>94</v>
      </c>
      <c r="B47" s="16" t="s">
        <v>95</v>
      </c>
      <c r="C47" s="17">
        <v>4</v>
      </c>
      <c r="D47" s="30"/>
      <c r="E47" s="17">
        <f>C47*D47</f>
        <v>0</v>
      </c>
      <c r="F47" s="30"/>
      <c r="G47" s="17">
        <f>C47*F47</f>
        <v>0</v>
      </c>
      <c r="H47" s="17">
        <f>E47+G47</f>
        <v>0</v>
      </c>
      <c r="I47" s="13"/>
      <c r="J47" s="13"/>
    </row>
    <row r="48" spans="1:10" x14ac:dyDescent="0.25">
      <c r="A48" s="16" t="s">
        <v>96</v>
      </c>
      <c r="B48" s="16" t="s">
        <v>95</v>
      </c>
      <c r="C48" s="17">
        <v>6</v>
      </c>
      <c r="D48" s="30"/>
      <c r="E48" s="17">
        <f>C48*D48</f>
        <v>0</v>
      </c>
      <c r="F48" s="30"/>
      <c r="G48" s="17">
        <f>C48*F48</f>
        <v>0</v>
      </c>
      <c r="H48" s="17">
        <f>E48+G48</f>
        <v>0</v>
      </c>
      <c r="I48" s="13"/>
      <c r="J48" s="13"/>
    </row>
    <row r="49" spans="1:10" x14ac:dyDescent="0.25">
      <c r="A49" s="16" t="s">
        <v>13</v>
      </c>
      <c r="B49" s="16" t="s">
        <v>13</v>
      </c>
      <c r="C49" s="17"/>
      <c r="D49" s="30"/>
      <c r="E49" s="17"/>
      <c r="F49" s="30"/>
      <c r="G49" s="17"/>
      <c r="H49" s="17">
        <f>E49+G49</f>
        <v>0</v>
      </c>
      <c r="I49" s="13"/>
      <c r="J49" s="13"/>
    </row>
    <row r="50" spans="1:10" x14ac:dyDescent="0.25">
      <c r="A50" s="18" t="s">
        <v>97</v>
      </c>
      <c r="B50" s="18" t="s">
        <v>13</v>
      </c>
      <c r="C50" s="19"/>
      <c r="D50" s="31"/>
      <c r="E50" s="19">
        <f>SUM(E35:E49)</f>
        <v>0</v>
      </c>
      <c r="F50" s="31"/>
      <c r="G50" s="19">
        <f>SUM(G35:G49)</f>
        <v>0</v>
      </c>
      <c r="H50" s="19">
        <f>SUM(H35:H49)</f>
        <v>0</v>
      </c>
      <c r="I50" s="13"/>
      <c r="J50" s="13"/>
    </row>
    <row r="51" spans="1:10" x14ac:dyDescent="0.25">
      <c r="A51" s="16" t="s">
        <v>13</v>
      </c>
      <c r="B51" s="16" t="s">
        <v>13</v>
      </c>
      <c r="C51" s="17"/>
      <c r="D51" s="30"/>
      <c r="E51" s="17"/>
      <c r="F51" s="30"/>
      <c r="G51" s="17"/>
      <c r="H51" s="17">
        <f>E51+G51</f>
        <v>0</v>
      </c>
      <c r="I51" s="13"/>
      <c r="J51" s="13"/>
    </row>
    <row r="52" spans="1:10" x14ac:dyDescent="0.25">
      <c r="A52" s="20" t="s">
        <v>98</v>
      </c>
      <c r="B52" s="20" t="s">
        <v>13</v>
      </c>
      <c r="C52" s="21"/>
      <c r="D52" s="32"/>
      <c r="E52" s="21"/>
      <c r="F52" s="32"/>
      <c r="G52" s="21"/>
      <c r="H52" s="21"/>
      <c r="I52" s="13"/>
      <c r="J52" s="13"/>
    </row>
    <row r="53" spans="1:10" x14ac:dyDescent="0.25">
      <c r="A53" s="16" t="s">
        <v>99</v>
      </c>
      <c r="B53" s="16" t="s">
        <v>61</v>
      </c>
      <c r="C53" s="17">
        <v>3</v>
      </c>
      <c r="D53" s="30"/>
      <c r="E53" s="17">
        <f>C53*D53</f>
        <v>0</v>
      </c>
      <c r="F53" s="30"/>
      <c r="G53" s="17">
        <f>C53*F53</f>
        <v>0</v>
      </c>
      <c r="H53" s="17">
        <f>E53+G53</f>
        <v>0</v>
      </c>
      <c r="I53" s="13"/>
      <c r="J53" s="13"/>
    </row>
    <row r="54" spans="1:10" x14ac:dyDescent="0.25">
      <c r="A54" s="16" t="s">
        <v>100</v>
      </c>
      <c r="B54" s="16" t="s">
        <v>61</v>
      </c>
      <c r="C54" s="17">
        <v>2</v>
      </c>
      <c r="D54" s="30"/>
      <c r="E54" s="17">
        <f>C54*D54</f>
        <v>0</v>
      </c>
      <c r="F54" s="30"/>
      <c r="G54" s="17">
        <f>C54*F54</f>
        <v>0</v>
      </c>
      <c r="H54" s="17">
        <f>E54+G54</f>
        <v>0</v>
      </c>
      <c r="I54" s="13"/>
      <c r="J54" s="13"/>
    </row>
    <row r="55" spans="1:10" x14ac:dyDescent="0.25">
      <c r="A55" s="16" t="s">
        <v>13</v>
      </c>
      <c r="B55" s="16" t="s">
        <v>13</v>
      </c>
      <c r="C55" s="17"/>
      <c r="D55" s="30"/>
      <c r="E55" s="17"/>
      <c r="F55" s="30"/>
      <c r="G55" s="17"/>
      <c r="H55" s="17">
        <f>E55+G55</f>
        <v>0</v>
      </c>
      <c r="I55" s="13"/>
      <c r="J55" s="13"/>
    </row>
    <row r="56" spans="1:10" x14ac:dyDescent="0.25">
      <c r="A56" s="20" t="s">
        <v>101</v>
      </c>
      <c r="B56" s="20" t="s">
        <v>13</v>
      </c>
      <c r="C56" s="21"/>
      <c r="D56" s="32"/>
      <c r="E56" s="21"/>
      <c r="F56" s="32"/>
      <c r="G56" s="21"/>
      <c r="H56" s="21"/>
      <c r="I56" s="13"/>
      <c r="J56" s="13"/>
    </row>
    <row r="57" spans="1:10" x14ac:dyDescent="0.25">
      <c r="A57" s="16" t="s">
        <v>102</v>
      </c>
      <c r="B57" s="16" t="s">
        <v>61</v>
      </c>
      <c r="C57" s="17">
        <v>4</v>
      </c>
      <c r="D57" s="30"/>
      <c r="E57" s="17">
        <f>C57*D57</f>
        <v>0</v>
      </c>
      <c r="F57" s="30"/>
      <c r="G57" s="17">
        <f>C57*F57</f>
        <v>0</v>
      </c>
      <c r="H57" s="17">
        <f>E57+G57</f>
        <v>0</v>
      </c>
      <c r="I57" s="13"/>
      <c r="J57" s="13"/>
    </row>
    <row r="58" spans="1:10" x14ac:dyDescent="0.25">
      <c r="A58" s="16" t="s">
        <v>103</v>
      </c>
      <c r="B58" s="16" t="s">
        <v>61</v>
      </c>
      <c r="C58" s="17">
        <v>1</v>
      </c>
      <c r="D58" s="30"/>
      <c r="E58" s="17">
        <f>C58*D58</f>
        <v>0</v>
      </c>
      <c r="F58" s="30"/>
      <c r="G58" s="17">
        <f>C58*F58</f>
        <v>0</v>
      </c>
      <c r="H58" s="17">
        <f>E58+G58</f>
        <v>0</v>
      </c>
      <c r="I58" s="13"/>
      <c r="J58" s="13"/>
    </row>
    <row r="59" spans="1:10" x14ac:dyDescent="0.25">
      <c r="A59" s="16" t="s">
        <v>13</v>
      </c>
      <c r="B59" s="16" t="s">
        <v>13</v>
      </c>
      <c r="C59" s="17"/>
      <c r="D59" s="30"/>
      <c r="E59" s="17"/>
      <c r="F59" s="30"/>
      <c r="G59" s="17"/>
      <c r="H59" s="17">
        <f>E59+G59</f>
        <v>0</v>
      </c>
      <c r="I59" s="13"/>
      <c r="J59" s="13"/>
    </row>
    <row r="60" spans="1:10" x14ac:dyDescent="0.25">
      <c r="A60" s="20" t="s">
        <v>104</v>
      </c>
      <c r="B60" s="20" t="s">
        <v>13</v>
      </c>
      <c r="C60" s="21"/>
      <c r="D60" s="32"/>
      <c r="E60" s="21"/>
      <c r="F60" s="32"/>
      <c r="G60" s="21"/>
      <c r="H60" s="21"/>
      <c r="I60" s="13"/>
      <c r="J60" s="13"/>
    </row>
    <row r="61" spans="1:10" x14ac:dyDescent="0.25">
      <c r="A61" s="16" t="s">
        <v>105</v>
      </c>
      <c r="B61" s="16" t="s">
        <v>61</v>
      </c>
      <c r="C61" s="17">
        <v>32</v>
      </c>
      <c r="D61" s="30"/>
      <c r="E61" s="17">
        <f>C61*D61</f>
        <v>0</v>
      </c>
      <c r="F61" s="30"/>
      <c r="G61" s="17">
        <f>C61*F61</f>
        <v>0</v>
      </c>
      <c r="H61" s="17">
        <f>E61+G61</f>
        <v>0</v>
      </c>
      <c r="I61" s="13"/>
      <c r="J61" s="13"/>
    </row>
    <row r="62" spans="1:10" x14ac:dyDescent="0.25">
      <c r="A62" s="16" t="s">
        <v>106</v>
      </c>
      <c r="B62" s="16" t="s">
        <v>61</v>
      </c>
      <c r="C62" s="17">
        <v>4</v>
      </c>
      <c r="D62" s="30"/>
      <c r="E62" s="17">
        <f>C62*D62</f>
        <v>0</v>
      </c>
      <c r="F62" s="30"/>
      <c r="G62" s="17">
        <f>C62*F62</f>
        <v>0</v>
      </c>
      <c r="H62" s="17">
        <f>E62+G62</f>
        <v>0</v>
      </c>
      <c r="I62" s="13"/>
      <c r="J62" s="13"/>
    </row>
    <row r="63" spans="1:10" x14ac:dyDescent="0.25">
      <c r="A63" s="16" t="s">
        <v>107</v>
      </c>
      <c r="B63" s="16" t="s">
        <v>61</v>
      </c>
      <c r="C63" s="17">
        <v>21</v>
      </c>
      <c r="D63" s="30"/>
      <c r="E63" s="17">
        <f>C63*D63</f>
        <v>0</v>
      </c>
      <c r="F63" s="30"/>
      <c r="G63" s="17">
        <f>C63*F63</f>
        <v>0</v>
      </c>
      <c r="H63" s="17">
        <f>E63+G63</f>
        <v>0</v>
      </c>
      <c r="I63" s="13"/>
      <c r="J63" s="13"/>
    </row>
    <row r="64" spans="1:10" x14ac:dyDescent="0.25">
      <c r="A64" s="16" t="s">
        <v>13</v>
      </c>
      <c r="B64" s="16" t="s">
        <v>13</v>
      </c>
      <c r="C64" s="17"/>
      <c r="D64" s="30"/>
      <c r="E64" s="17"/>
      <c r="F64" s="30"/>
      <c r="G64" s="17"/>
      <c r="H64" s="17">
        <f>E64+G64</f>
        <v>0</v>
      </c>
      <c r="I64" s="13"/>
      <c r="J64" s="13"/>
    </row>
    <row r="65" spans="1:10" x14ac:dyDescent="0.25">
      <c r="A65" s="20" t="s">
        <v>108</v>
      </c>
      <c r="B65" s="20" t="s">
        <v>13</v>
      </c>
      <c r="C65" s="21"/>
      <c r="D65" s="32"/>
      <c r="E65" s="21"/>
      <c r="F65" s="32"/>
      <c r="G65" s="21"/>
      <c r="H65" s="21"/>
      <c r="I65" s="13"/>
      <c r="J65" s="13"/>
    </row>
    <row r="66" spans="1:10" x14ac:dyDescent="0.25">
      <c r="A66" s="16" t="s">
        <v>109</v>
      </c>
      <c r="B66" s="16" t="s">
        <v>61</v>
      </c>
      <c r="C66" s="17">
        <v>5</v>
      </c>
      <c r="D66" s="30"/>
      <c r="E66" s="17">
        <f>C66*D66</f>
        <v>0</v>
      </c>
      <c r="F66" s="30"/>
      <c r="G66" s="17">
        <f>C66*F66</f>
        <v>0</v>
      </c>
      <c r="H66" s="17">
        <f>E66+G66</f>
        <v>0</v>
      </c>
      <c r="I66" s="13"/>
      <c r="J66" s="13"/>
    </row>
    <row r="67" spans="1:10" x14ac:dyDescent="0.25">
      <c r="A67" s="16" t="s">
        <v>13</v>
      </c>
      <c r="B67" s="16" t="s">
        <v>13</v>
      </c>
      <c r="C67" s="17"/>
      <c r="D67" s="30"/>
      <c r="E67" s="17"/>
      <c r="F67" s="30"/>
      <c r="G67" s="17"/>
      <c r="H67" s="17">
        <f>E67+G67</f>
        <v>0</v>
      </c>
      <c r="I67" s="13"/>
      <c r="J67" s="13"/>
    </row>
    <row r="68" spans="1:10" x14ac:dyDescent="0.25">
      <c r="A68" s="20" t="s">
        <v>110</v>
      </c>
      <c r="B68" s="20" t="s">
        <v>13</v>
      </c>
      <c r="C68" s="21"/>
      <c r="D68" s="32"/>
      <c r="E68" s="21"/>
      <c r="F68" s="32"/>
      <c r="G68" s="21"/>
      <c r="H68" s="21"/>
      <c r="I68" s="13"/>
      <c r="J68" s="13"/>
    </row>
    <row r="69" spans="1:10" x14ac:dyDescent="0.25">
      <c r="A69" s="16" t="s">
        <v>111</v>
      </c>
      <c r="B69" s="16" t="s">
        <v>61</v>
      </c>
      <c r="C69" s="17">
        <v>5</v>
      </c>
      <c r="D69" s="30"/>
      <c r="E69" s="17">
        <f>C69*D69</f>
        <v>0</v>
      </c>
      <c r="F69" s="30"/>
      <c r="G69" s="17">
        <f>C69*F69</f>
        <v>0</v>
      </c>
      <c r="H69" s="17">
        <f>E69+G69</f>
        <v>0</v>
      </c>
      <c r="I69" s="13"/>
      <c r="J69" s="13"/>
    </row>
    <row r="70" spans="1:10" x14ac:dyDescent="0.25">
      <c r="A70" s="16" t="s">
        <v>13</v>
      </c>
      <c r="B70" s="16" t="s">
        <v>13</v>
      </c>
      <c r="C70" s="17"/>
      <c r="D70" s="30"/>
      <c r="E70" s="17"/>
      <c r="F70" s="30"/>
      <c r="G70" s="17"/>
      <c r="H70" s="17">
        <f>E70+G70</f>
        <v>0</v>
      </c>
      <c r="I70" s="13"/>
      <c r="J70" s="13"/>
    </row>
    <row r="71" spans="1:10" x14ac:dyDescent="0.25">
      <c r="A71" s="20" t="s">
        <v>112</v>
      </c>
      <c r="B71" s="20" t="s">
        <v>13</v>
      </c>
      <c r="C71" s="21"/>
      <c r="D71" s="32"/>
      <c r="E71" s="21"/>
      <c r="F71" s="32"/>
      <c r="G71" s="21"/>
      <c r="H71" s="21"/>
      <c r="I71" s="13"/>
      <c r="J71" s="13"/>
    </row>
    <row r="72" spans="1:10" x14ac:dyDescent="0.25">
      <c r="A72" s="16" t="s">
        <v>113</v>
      </c>
      <c r="B72" s="16" t="s">
        <v>61</v>
      </c>
      <c r="C72" s="17">
        <v>17</v>
      </c>
      <c r="D72" s="30"/>
      <c r="E72" s="17">
        <f>C72*D72</f>
        <v>0</v>
      </c>
      <c r="F72" s="30"/>
      <c r="G72" s="17">
        <f>C72*F72</f>
        <v>0</v>
      </c>
      <c r="H72" s="17">
        <f>E72+G72</f>
        <v>0</v>
      </c>
      <c r="I72" s="13"/>
      <c r="J72" s="13"/>
    </row>
    <row r="73" spans="1:10" x14ac:dyDescent="0.25">
      <c r="A73" s="16" t="s">
        <v>114</v>
      </c>
      <c r="B73" s="16" t="s">
        <v>61</v>
      </c>
      <c r="C73" s="17">
        <v>5</v>
      </c>
      <c r="D73" s="30"/>
      <c r="E73" s="17">
        <f>C73*D73</f>
        <v>0</v>
      </c>
      <c r="F73" s="30"/>
      <c r="G73" s="17">
        <f>C73*F73</f>
        <v>0</v>
      </c>
      <c r="H73" s="17">
        <f>E73+G73</f>
        <v>0</v>
      </c>
      <c r="I73" s="13"/>
      <c r="J73" s="13"/>
    </row>
    <row r="74" spans="1:10" x14ac:dyDescent="0.25">
      <c r="A74" s="16" t="s">
        <v>115</v>
      </c>
      <c r="B74" s="16" t="s">
        <v>61</v>
      </c>
      <c r="C74" s="17">
        <v>8</v>
      </c>
      <c r="D74" s="30"/>
      <c r="E74" s="17">
        <f>C74*D74</f>
        <v>0</v>
      </c>
      <c r="F74" s="30"/>
      <c r="G74" s="17">
        <f>C74*F74</f>
        <v>0</v>
      </c>
      <c r="H74" s="17">
        <f>E74+G74</f>
        <v>0</v>
      </c>
      <c r="I74" s="13"/>
      <c r="J74" s="13"/>
    </row>
    <row r="75" spans="1:10" x14ac:dyDescent="0.25">
      <c r="A75" s="16" t="s">
        <v>13</v>
      </c>
      <c r="B75" s="16" t="s">
        <v>13</v>
      </c>
      <c r="C75" s="17"/>
      <c r="D75" s="30"/>
      <c r="E75" s="17"/>
      <c r="F75" s="30"/>
      <c r="G75" s="17"/>
      <c r="H75" s="17">
        <f>E75+G75</f>
        <v>0</v>
      </c>
      <c r="I75" s="13"/>
      <c r="J75" s="13"/>
    </row>
    <row r="76" spans="1:10" x14ac:dyDescent="0.25">
      <c r="A76" s="20" t="s">
        <v>116</v>
      </c>
      <c r="B76" s="20" t="s">
        <v>13</v>
      </c>
      <c r="C76" s="21"/>
      <c r="D76" s="32"/>
      <c r="E76" s="21"/>
      <c r="F76" s="32"/>
      <c r="G76" s="21"/>
      <c r="H76" s="21"/>
      <c r="I76" s="13"/>
      <c r="J76" s="13"/>
    </row>
    <row r="77" spans="1:10" x14ac:dyDescent="0.25">
      <c r="A77" s="16" t="s">
        <v>117</v>
      </c>
      <c r="B77" s="16" t="s">
        <v>61</v>
      </c>
      <c r="C77" s="17">
        <v>5</v>
      </c>
      <c r="D77" s="30"/>
      <c r="E77" s="17">
        <f>C77*D77</f>
        <v>0</v>
      </c>
      <c r="F77" s="30"/>
      <c r="G77" s="17">
        <f>C77*F77</f>
        <v>0</v>
      </c>
      <c r="H77" s="17">
        <f>E77+G77</f>
        <v>0</v>
      </c>
      <c r="I77" s="13"/>
      <c r="J77" s="13"/>
    </row>
    <row r="78" spans="1:10" x14ac:dyDescent="0.25">
      <c r="A78" s="16" t="s">
        <v>13</v>
      </c>
      <c r="B78" s="16" t="s">
        <v>13</v>
      </c>
      <c r="C78" s="17"/>
      <c r="D78" s="30"/>
      <c r="E78" s="17"/>
      <c r="F78" s="30"/>
      <c r="G78" s="17"/>
      <c r="H78" s="17">
        <f>E78+G78</f>
        <v>0</v>
      </c>
      <c r="I78" s="13"/>
      <c r="J78" s="13"/>
    </row>
    <row r="79" spans="1:10" x14ac:dyDescent="0.25">
      <c r="A79" s="20" t="s">
        <v>118</v>
      </c>
      <c r="B79" s="20" t="s">
        <v>13</v>
      </c>
      <c r="C79" s="21"/>
      <c r="D79" s="32"/>
      <c r="E79" s="21"/>
      <c r="F79" s="32"/>
      <c r="G79" s="21"/>
      <c r="H79" s="21"/>
      <c r="I79" s="13"/>
      <c r="J79" s="13"/>
    </row>
    <row r="80" spans="1:10" x14ac:dyDescent="0.25">
      <c r="A80" s="16" t="s">
        <v>119</v>
      </c>
      <c r="B80" s="16" t="s">
        <v>74</v>
      </c>
      <c r="C80" s="17">
        <v>30</v>
      </c>
      <c r="D80" s="30"/>
      <c r="E80" s="17">
        <f>C80*D80</f>
        <v>0</v>
      </c>
      <c r="F80" s="30"/>
      <c r="G80" s="17">
        <f>C80*F80</f>
        <v>0</v>
      </c>
      <c r="H80" s="17">
        <f>E80+G80</f>
        <v>0</v>
      </c>
      <c r="I80" s="13"/>
      <c r="J80" s="13"/>
    </row>
    <row r="81" spans="1:10" x14ac:dyDescent="0.25">
      <c r="A81" s="16" t="s">
        <v>120</v>
      </c>
      <c r="B81" s="16" t="s">
        <v>74</v>
      </c>
      <c r="C81" s="17">
        <v>30</v>
      </c>
      <c r="D81" s="30"/>
      <c r="E81" s="17">
        <f>C81*D81</f>
        <v>0</v>
      </c>
      <c r="F81" s="30"/>
      <c r="G81" s="17">
        <f>C81*F81</f>
        <v>0</v>
      </c>
      <c r="H81" s="17">
        <f>E81+G81</f>
        <v>0</v>
      </c>
      <c r="I81" s="13"/>
      <c r="J81" s="13"/>
    </row>
    <row r="82" spans="1:10" x14ac:dyDescent="0.25">
      <c r="A82" s="16" t="s">
        <v>13</v>
      </c>
      <c r="B82" s="16" t="s">
        <v>13</v>
      </c>
      <c r="C82" s="17"/>
      <c r="D82" s="30"/>
      <c r="E82" s="17"/>
      <c r="F82" s="30"/>
      <c r="G82" s="17"/>
      <c r="H82" s="17">
        <f>E82+G82</f>
        <v>0</v>
      </c>
      <c r="I82" s="13"/>
      <c r="J82" s="13"/>
    </row>
    <row r="83" spans="1:10" x14ac:dyDescent="0.25">
      <c r="A83" s="18" t="s">
        <v>121</v>
      </c>
      <c r="B83" s="18" t="s">
        <v>13</v>
      </c>
      <c r="C83" s="19"/>
      <c r="D83" s="31"/>
      <c r="E83" s="19"/>
      <c r="F83" s="31"/>
      <c r="G83" s="19"/>
      <c r="H83" s="19"/>
      <c r="I83" s="13"/>
      <c r="J83" s="13"/>
    </row>
    <row r="84" spans="1:10" x14ac:dyDescent="0.25">
      <c r="A84" s="16" t="s">
        <v>13</v>
      </c>
      <c r="B84" s="16" t="s">
        <v>13</v>
      </c>
      <c r="C84" s="17"/>
      <c r="D84" s="30"/>
      <c r="E84" s="17"/>
      <c r="F84" s="30"/>
      <c r="G84" s="17"/>
      <c r="H84" s="17">
        <f>E84+G84</f>
        <v>0</v>
      </c>
      <c r="I84" s="13"/>
      <c r="J84" s="13"/>
    </row>
    <row r="85" spans="1:10" x14ac:dyDescent="0.25">
      <c r="A85" s="24" t="s">
        <v>71</v>
      </c>
      <c r="B85" s="24" t="s">
        <v>13</v>
      </c>
      <c r="C85" s="25"/>
      <c r="D85" s="34"/>
      <c r="E85" s="25"/>
      <c r="F85" s="34"/>
      <c r="G85" s="25"/>
      <c r="H85" s="25"/>
      <c r="I85" s="13"/>
      <c r="J85" s="13"/>
    </row>
    <row r="86" spans="1:10" x14ac:dyDescent="0.25">
      <c r="A86" s="16" t="s">
        <v>13</v>
      </c>
      <c r="B86" s="16" t="s">
        <v>13</v>
      </c>
      <c r="C86" s="17"/>
      <c r="D86" s="30"/>
      <c r="E86" s="17"/>
      <c r="F86" s="30"/>
      <c r="G86" s="17"/>
      <c r="H86" s="17">
        <f>E86+G86</f>
        <v>0</v>
      </c>
      <c r="I86" s="13"/>
      <c r="J86" s="13"/>
    </row>
    <row r="87" spans="1:10" x14ac:dyDescent="0.25">
      <c r="A87" s="20" t="s">
        <v>122</v>
      </c>
      <c r="B87" s="20" t="s">
        <v>13</v>
      </c>
      <c r="C87" s="21"/>
      <c r="D87" s="32"/>
      <c r="E87" s="21"/>
      <c r="F87" s="32"/>
      <c r="G87" s="21"/>
      <c r="H87" s="21"/>
      <c r="I87" s="13"/>
      <c r="J87" s="13"/>
    </row>
    <row r="88" spans="1:10" x14ac:dyDescent="0.25">
      <c r="A88" s="16" t="s">
        <v>123</v>
      </c>
      <c r="B88" s="16" t="s">
        <v>74</v>
      </c>
      <c r="C88" s="17">
        <v>450</v>
      </c>
      <c r="D88" s="30"/>
      <c r="E88" s="17">
        <f>C88*D88</f>
        <v>0</v>
      </c>
      <c r="F88" s="30"/>
      <c r="G88" s="17">
        <f>C88*F88</f>
        <v>0</v>
      </c>
      <c r="H88" s="17">
        <f>E88+G88</f>
        <v>0</v>
      </c>
      <c r="I88" s="13"/>
      <c r="J88" s="13"/>
    </row>
    <row r="89" spans="1:10" x14ac:dyDescent="0.25">
      <c r="A89" s="16" t="s">
        <v>13</v>
      </c>
      <c r="B89" s="16" t="s">
        <v>13</v>
      </c>
      <c r="C89" s="17"/>
      <c r="D89" s="30"/>
      <c r="E89" s="17"/>
      <c r="F89" s="30"/>
      <c r="G89" s="17"/>
      <c r="H89" s="17">
        <f>E89+G89</f>
        <v>0</v>
      </c>
      <c r="I89" s="13"/>
      <c r="J89" s="13"/>
    </row>
    <row r="90" spans="1:10" x14ac:dyDescent="0.25">
      <c r="A90" s="24" t="s">
        <v>83</v>
      </c>
      <c r="B90" s="24" t="s">
        <v>13</v>
      </c>
      <c r="C90" s="25"/>
      <c r="D90" s="34"/>
      <c r="E90" s="25">
        <f>SUM(E86:E89)</f>
        <v>0</v>
      </c>
      <c r="F90" s="34"/>
      <c r="G90" s="25">
        <f>SUM(G86:G89)</f>
        <v>0</v>
      </c>
      <c r="H90" s="25">
        <f>SUM(H86:H89)</f>
        <v>0</v>
      </c>
      <c r="I90" s="13"/>
      <c r="J90" s="13"/>
    </row>
    <row r="91" spans="1:10" x14ac:dyDescent="0.25">
      <c r="A91" s="16" t="s">
        <v>13</v>
      </c>
      <c r="B91" s="16" t="s">
        <v>13</v>
      </c>
      <c r="C91" s="17"/>
      <c r="D91" s="30"/>
      <c r="E91" s="17"/>
      <c r="F91" s="30"/>
      <c r="G91" s="17"/>
      <c r="H91" s="17">
        <f>E91+G91</f>
        <v>0</v>
      </c>
      <c r="I91" s="13"/>
      <c r="J91" s="13"/>
    </row>
    <row r="92" spans="1:10" x14ac:dyDescent="0.25">
      <c r="A92" s="24" t="s">
        <v>124</v>
      </c>
      <c r="B92" s="24" t="s">
        <v>13</v>
      </c>
      <c r="C92" s="25"/>
      <c r="D92" s="34"/>
      <c r="E92" s="25"/>
      <c r="F92" s="34"/>
      <c r="G92" s="25"/>
      <c r="H92" s="25"/>
      <c r="I92" s="13"/>
      <c r="J92" s="13"/>
    </row>
    <row r="93" spans="1:10" x14ac:dyDescent="0.25">
      <c r="A93" s="16" t="s">
        <v>13</v>
      </c>
      <c r="B93" s="16" t="s">
        <v>13</v>
      </c>
      <c r="C93" s="17"/>
      <c r="D93" s="30"/>
      <c r="E93" s="17"/>
      <c r="F93" s="30"/>
      <c r="G93" s="17"/>
      <c r="H93" s="17">
        <f>E93+G93</f>
        <v>0</v>
      </c>
      <c r="I93" s="13"/>
      <c r="J93" s="13"/>
    </row>
    <row r="94" spans="1:10" x14ac:dyDescent="0.25">
      <c r="A94" s="20" t="s">
        <v>125</v>
      </c>
      <c r="B94" s="20" t="s">
        <v>13</v>
      </c>
      <c r="C94" s="21"/>
      <c r="D94" s="32"/>
      <c r="E94" s="21"/>
      <c r="F94" s="32"/>
      <c r="G94" s="21"/>
      <c r="H94" s="21"/>
      <c r="I94" s="13"/>
      <c r="J94" s="13"/>
    </row>
    <row r="95" spans="1:10" x14ac:dyDescent="0.25">
      <c r="A95" s="16" t="s">
        <v>126</v>
      </c>
      <c r="B95" s="16" t="s">
        <v>61</v>
      </c>
      <c r="C95" s="17">
        <v>4</v>
      </c>
      <c r="D95" s="30"/>
      <c r="E95" s="17">
        <f>C95*D95</f>
        <v>0</v>
      </c>
      <c r="F95" s="30"/>
      <c r="G95" s="17">
        <f>C95*F95</f>
        <v>0</v>
      </c>
      <c r="H95" s="17">
        <f>E95+G95</f>
        <v>0</v>
      </c>
      <c r="I95" s="13"/>
      <c r="J95" s="13"/>
    </row>
    <row r="96" spans="1:10" x14ac:dyDescent="0.25">
      <c r="A96" s="16" t="s">
        <v>127</v>
      </c>
      <c r="B96" s="16" t="s">
        <v>61</v>
      </c>
      <c r="C96" s="17">
        <v>9</v>
      </c>
      <c r="D96" s="30"/>
      <c r="E96" s="17">
        <f>C96*D96</f>
        <v>0</v>
      </c>
      <c r="F96" s="30"/>
      <c r="G96" s="17">
        <f>C96*F96</f>
        <v>0</v>
      </c>
      <c r="H96" s="17">
        <f>E96+G96</f>
        <v>0</v>
      </c>
      <c r="I96" s="13"/>
      <c r="J96" s="13"/>
    </row>
    <row r="97" spans="1:10" x14ac:dyDescent="0.25">
      <c r="A97" s="16" t="s">
        <v>13</v>
      </c>
      <c r="B97" s="16" t="s">
        <v>13</v>
      </c>
      <c r="C97" s="17"/>
      <c r="D97" s="30"/>
      <c r="E97" s="17"/>
      <c r="F97" s="30"/>
      <c r="G97" s="17"/>
      <c r="H97" s="17">
        <f>E97+G97</f>
        <v>0</v>
      </c>
      <c r="I97" s="13"/>
      <c r="J97" s="13"/>
    </row>
    <row r="98" spans="1:10" x14ac:dyDescent="0.25">
      <c r="A98" s="20" t="s">
        <v>128</v>
      </c>
      <c r="B98" s="20" t="s">
        <v>13</v>
      </c>
      <c r="C98" s="21"/>
      <c r="D98" s="32"/>
      <c r="E98" s="21"/>
      <c r="F98" s="32"/>
      <c r="G98" s="21"/>
      <c r="H98" s="21"/>
      <c r="I98" s="13"/>
      <c r="J98" s="13"/>
    </row>
    <row r="99" spans="1:10" x14ac:dyDescent="0.25">
      <c r="A99" s="16" t="s">
        <v>129</v>
      </c>
      <c r="B99" s="16" t="s">
        <v>61</v>
      </c>
      <c r="C99" s="17">
        <v>13</v>
      </c>
      <c r="D99" s="30"/>
      <c r="E99" s="17">
        <f>C99*D99</f>
        <v>0</v>
      </c>
      <c r="F99" s="30"/>
      <c r="G99" s="17">
        <f>C99*F99</f>
        <v>0</v>
      </c>
      <c r="H99" s="17">
        <f>E99+G99</f>
        <v>0</v>
      </c>
      <c r="I99" s="13"/>
      <c r="J99" s="13"/>
    </row>
    <row r="100" spans="1:10" x14ac:dyDescent="0.25">
      <c r="A100" s="16" t="s">
        <v>13</v>
      </c>
      <c r="B100" s="16" t="s">
        <v>13</v>
      </c>
      <c r="C100" s="17"/>
      <c r="D100" s="30"/>
      <c r="E100" s="17"/>
      <c r="F100" s="30"/>
      <c r="G100" s="17"/>
      <c r="H100" s="17">
        <f>E100+G100</f>
        <v>0</v>
      </c>
      <c r="I100" s="13"/>
      <c r="J100" s="13"/>
    </row>
    <row r="101" spans="1:10" x14ac:dyDescent="0.25">
      <c r="A101" s="20" t="s">
        <v>130</v>
      </c>
      <c r="B101" s="20" t="s">
        <v>13</v>
      </c>
      <c r="C101" s="21"/>
      <c r="D101" s="32"/>
      <c r="E101" s="21"/>
      <c r="F101" s="32"/>
      <c r="G101" s="21"/>
      <c r="H101" s="21"/>
      <c r="I101" s="13"/>
      <c r="J101" s="13"/>
    </row>
    <row r="102" spans="1:10" x14ac:dyDescent="0.25">
      <c r="A102" s="16" t="s">
        <v>131</v>
      </c>
      <c r="B102" s="16" t="s">
        <v>61</v>
      </c>
      <c r="C102" s="17">
        <v>4</v>
      </c>
      <c r="D102" s="30"/>
      <c r="E102" s="17">
        <f>C102*D102</f>
        <v>0</v>
      </c>
      <c r="F102" s="30"/>
      <c r="G102" s="17">
        <f>C102*F102</f>
        <v>0</v>
      </c>
      <c r="H102" s="17">
        <f>E102+G102</f>
        <v>0</v>
      </c>
      <c r="I102" s="13"/>
      <c r="J102" s="13"/>
    </row>
    <row r="103" spans="1:10" x14ac:dyDescent="0.25">
      <c r="A103" s="16" t="s">
        <v>13</v>
      </c>
      <c r="B103" s="16" t="s">
        <v>13</v>
      </c>
      <c r="C103" s="17"/>
      <c r="D103" s="30"/>
      <c r="E103" s="17"/>
      <c r="F103" s="30"/>
      <c r="G103" s="17"/>
      <c r="H103" s="17">
        <f>E103+G103</f>
        <v>0</v>
      </c>
      <c r="I103" s="13"/>
      <c r="J103" s="13"/>
    </row>
    <row r="104" spans="1:10" x14ac:dyDescent="0.25">
      <c r="A104" s="20" t="s">
        <v>132</v>
      </c>
      <c r="B104" s="20" t="s">
        <v>13</v>
      </c>
      <c r="C104" s="21"/>
      <c r="D104" s="32"/>
      <c r="E104" s="21"/>
      <c r="F104" s="32"/>
      <c r="G104" s="21"/>
      <c r="H104" s="21"/>
      <c r="I104" s="13"/>
      <c r="J104" s="13"/>
    </row>
    <row r="105" spans="1:10" x14ac:dyDescent="0.25">
      <c r="A105" s="16" t="s">
        <v>133</v>
      </c>
      <c r="B105" s="16" t="s">
        <v>61</v>
      </c>
      <c r="C105" s="17">
        <v>22</v>
      </c>
      <c r="D105" s="30"/>
      <c r="E105" s="17">
        <f>C105*D105</f>
        <v>0</v>
      </c>
      <c r="F105" s="30"/>
      <c r="G105" s="17">
        <f>C105*F105</f>
        <v>0</v>
      </c>
      <c r="H105" s="17">
        <f>E105+G105</f>
        <v>0</v>
      </c>
      <c r="I105" s="13"/>
      <c r="J105" s="13"/>
    </row>
    <row r="106" spans="1:10" x14ac:dyDescent="0.25">
      <c r="A106" s="16" t="s">
        <v>13</v>
      </c>
      <c r="B106" s="16" t="s">
        <v>13</v>
      </c>
      <c r="C106" s="17"/>
      <c r="D106" s="30"/>
      <c r="E106" s="17"/>
      <c r="F106" s="30"/>
      <c r="G106" s="17"/>
      <c r="H106" s="17">
        <f>E106+G106</f>
        <v>0</v>
      </c>
      <c r="I106" s="13"/>
      <c r="J106" s="13"/>
    </row>
    <row r="107" spans="1:10" x14ac:dyDescent="0.25">
      <c r="A107" s="20" t="s">
        <v>134</v>
      </c>
      <c r="B107" s="20" t="s">
        <v>13</v>
      </c>
      <c r="C107" s="21"/>
      <c r="D107" s="32"/>
      <c r="E107" s="21"/>
      <c r="F107" s="32"/>
      <c r="G107" s="21"/>
      <c r="H107" s="21"/>
      <c r="I107" s="13"/>
      <c r="J107" s="13"/>
    </row>
    <row r="108" spans="1:10" x14ac:dyDescent="0.25">
      <c r="A108" s="16" t="s">
        <v>135</v>
      </c>
      <c r="B108" s="16" t="s">
        <v>95</v>
      </c>
      <c r="C108" s="17">
        <v>4</v>
      </c>
      <c r="D108" s="30"/>
      <c r="E108" s="17">
        <f>C108*D108</f>
        <v>0</v>
      </c>
      <c r="F108" s="30"/>
      <c r="G108" s="17">
        <f>C108*F108</f>
        <v>0</v>
      </c>
      <c r="H108" s="17">
        <f>E108+G108</f>
        <v>0</v>
      </c>
      <c r="I108" s="13"/>
      <c r="J108" s="13"/>
    </row>
    <row r="109" spans="1:10" x14ac:dyDescent="0.25">
      <c r="A109" s="16" t="s">
        <v>13</v>
      </c>
      <c r="B109" s="16" t="s">
        <v>13</v>
      </c>
      <c r="C109" s="17"/>
      <c r="D109" s="30"/>
      <c r="E109" s="17"/>
      <c r="F109" s="30"/>
      <c r="G109" s="17"/>
      <c r="H109" s="17">
        <f>E109+G109</f>
        <v>0</v>
      </c>
      <c r="I109" s="13"/>
      <c r="J109" s="13"/>
    </row>
    <row r="110" spans="1:10" x14ac:dyDescent="0.25">
      <c r="A110" s="24" t="s">
        <v>136</v>
      </c>
      <c r="B110" s="24" t="s">
        <v>13</v>
      </c>
      <c r="C110" s="25"/>
      <c r="D110" s="34"/>
      <c r="E110" s="25">
        <f>SUM(E93:E109)</f>
        <v>0</v>
      </c>
      <c r="F110" s="34"/>
      <c r="G110" s="25">
        <f>SUM(G93:G109)</f>
        <v>0</v>
      </c>
      <c r="H110" s="25">
        <f>SUM(H93:H109)</f>
        <v>0</v>
      </c>
      <c r="I110" s="13"/>
      <c r="J110" s="13"/>
    </row>
    <row r="111" spans="1:10" x14ac:dyDescent="0.25">
      <c r="A111" s="16" t="s">
        <v>13</v>
      </c>
      <c r="B111" s="16" t="s">
        <v>13</v>
      </c>
      <c r="C111" s="17"/>
      <c r="D111" s="30"/>
      <c r="E111" s="17"/>
      <c r="F111" s="30"/>
      <c r="G111" s="17"/>
      <c r="H111" s="17">
        <f>E111+G111</f>
        <v>0</v>
      </c>
      <c r="I111" s="13"/>
      <c r="J111" s="13"/>
    </row>
    <row r="112" spans="1:10" x14ac:dyDescent="0.25">
      <c r="A112" s="18" t="s">
        <v>137</v>
      </c>
      <c r="B112" s="18" t="s">
        <v>13</v>
      </c>
      <c r="C112" s="19"/>
      <c r="D112" s="31"/>
      <c r="E112" s="19">
        <f>SUM(E84,E86:E89,E91,E93:E109,E111:E111)</f>
        <v>0</v>
      </c>
      <c r="F112" s="31"/>
      <c r="G112" s="19">
        <f>SUM(G84,G86:G89,G91,G93:G109,G111:G111)</f>
        <v>0</v>
      </c>
      <c r="H112" s="19">
        <f>SUM(H84,H86:H89,H91,H93:H109,H111:H111)</f>
        <v>0</v>
      </c>
      <c r="I112" s="13"/>
      <c r="J112" s="13"/>
    </row>
    <row r="113" spans="1:10" x14ac:dyDescent="0.25">
      <c r="A113" s="20" t="s">
        <v>138</v>
      </c>
      <c r="B113" s="20" t="s">
        <v>13</v>
      </c>
      <c r="C113" s="21"/>
      <c r="D113" s="32"/>
      <c r="E113" s="21"/>
      <c r="F113" s="32"/>
      <c r="G113" s="21"/>
      <c r="H113" s="21"/>
      <c r="I113" s="13"/>
      <c r="J113" s="13"/>
    </row>
    <row r="114" spans="1:10" x14ac:dyDescent="0.25">
      <c r="A114" s="16" t="s">
        <v>139</v>
      </c>
      <c r="B114" s="16" t="s">
        <v>74</v>
      </c>
      <c r="C114" s="17">
        <v>25</v>
      </c>
      <c r="D114" s="30"/>
      <c r="E114" s="17">
        <f>C114*D114</f>
        <v>0</v>
      </c>
      <c r="F114" s="30"/>
      <c r="G114" s="17">
        <f>C114*F114</f>
        <v>0</v>
      </c>
      <c r="H114" s="17">
        <f>E114+G114</f>
        <v>0</v>
      </c>
      <c r="I114" s="13"/>
      <c r="J114" s="13"/>
    </row>
    <row r="115" spans="1:10" x14ac:dyDescent="0.25">
      <c r="A115" s="16" t="s">
        <v>140</v>
      </c>
      <c r="B115" s="16" t="s">
        <v>74</v>
      </c>
      <c r="C115" s="17">
        <v>50</v>
      </c>
      <c r="D115" s="30"/>
      <c r="E115" s="17">
        <f>C115*D115</f>
        <v>0</v>
      </c>
      <c r="F115" s="30"/>
      <c r="G115" s="17">
        <f>C115*F115</f>
        <v>0</v>
      </c>
      <c r="H115" s="17">
        <f>E115+G115</f>
        <v>0</v>
      </c>
      <c r="I115" s="13"/>
      <c r="J115" s="13"/>
    </row>
    <row r="116" spans="1:10" x14ac:dyDescent="0.25">
      <c r="A116" s="16" t="s">
        <v>141</v>
      </c>
      <c r="B116" s="16" t="s">
        <v>74</v>
      </c>
      <c r="C116" s="17">
        <v>25</v>
      </c>
      <c r="D116" s="30"/>
      <c r="E116" s="17">
        <f>C116*D116</f>
        <v>0</v>
      </c>
      <c r="F116" s="30"/>
      <c r="G116" s="17">
        <f>C116*F116</f>
        <v>0</v>
      </c>
      <c r="H116" s="17">
        <f>E116+G116</f>
        <v>0</v>
      </c>
      <c r="I116" s="13"/>
      <c r="J116" s="13"/>
    </row>
    <row r="117" spans="1:10" x14ac:dyDescent="0.25">
      <c r="A117" s="16" t="s">
        <v>142</v>
      </c>
      <c r="B117" s="16" t="s">
        <v>74</v>
      </c>
      <c r="C117" s="17">
        <v>50</v>
      </c>
      <c r="D117" s="30"/>
      <c r="E117" s="17">
        <f>C117*D117</f>
        <v>0</v>
      </c>
      <c r="F117" s="30"/>
      <c r="G117" s="17">
        <f>C117*F117</f>
        <v>0</v>
      </c>
      <c r="H117" s="17">
        <f>E117+G117</f>
        <v>0</v>
      </c>
      <c r="I117" s="13"/>
      <c r="J117" s="13"/>
    </row>
    <row r="118" spans="1:10" x14ac:dyDescent="0.25">
      <c r="A118" s="16" t="s">
        <v>13</v>
      </c>
      <c r="B118" s="16" t="s">
        <v>13</v>
      </c>
      <c r="C118" s="17"/>
      <c r="D118" s="30"/>
      <c r="E118" s="17"/>
      <c r="F118" s="30"/>
      <c r="G118" s="17"/>
      <c r="H118" s="17">
        <f>E118+G118</f>
        <v>0</v>
      </c>
      <c r="I118" s="13"/>
      <c r="J118" s="13"/>
    </row>
    <row r="119" spans="1:10" x14ac:dyDescent="0.25">
      <c r="A119" s="20" t="s">
        <v>128</v>
      </c>
      <c r="B119" s="20" t="s">
        <v>13</v>
      </c>
      <c r="C119" s="21"/>
      <c r="D119" s="32"/>
      <c r="E119" s="21"/>
      <c r="F119" s="32"/>
      <c r="G119" s="21"/>
      <c r="H119" s="21"/>
      <c r="I119" s="13"/>
      <c r="J119" s="13"/>
    </row>
    <row r="120" spans="1:10" x14ac:dyDescent="0.25">
      <c r="A120" s="16" t="s">
        <v>129</v>
      </c>
      <c r="B120" s="16" t="s">
        <v>61</v>
      </c>
      <c r="C120" s="17">
        <v>79</v>
      </c>
      <c r="D120" s="30"/>
      <c r="E120" s="17">
        <f>C120*D120</f>
        <v>0</v>
      </c>
      <c r="F120" s="30"/>
      <c r="G120" s="17">
        <f>C120*F120</f>
        <v>0</v>
      </c>
      <c r="H120" s="17">
        <f>E120+G120</f>
        <v>0</v>
      </c>
      <c r="I120" s="13"/>
      <c r="J120" s="13"/>
    </row>
    <row r="121" spans="1:10" x14ac:dyDescent="0.25">
      <c r="A121" s="16" t="s">
        <v>143</v>
      </c>
      <c r="B121" s="16" t="s">
        <v>61</v>
      </c>
      <c r="C121" s="17">
        <v>12</v>
      </c>
      <c r="D121" s="30"/>
      <c r="E121" s="17">
        <f>C121*D121</f>
        <v>0</v>
      </c>
      <c r="F121" s="30"/>
      <c r="G121" s="17">
        <f>C121*F121</f>
        <v>0</v>
      </c>
      <c r="H121" s="17">
        <f>E121+G121</f>
        <v>0</v>
      </c>
      <c r="I121" s="13"/>
      <c r="J121" s="13"/>
    </row>
    <row r="122" spans="1:10" x14ac:dyDescent="0.25">
      <c r="A122" s="16" t="s">
        <v>13</v>
      </c>
      <c r="B122" s="16" t="s">
        <v>13</v>
      </c>
      <c r="C122" s="17"/>
      <c r="D122" s="30"/>
      <c r="E122" s="17"/>
      <c r="F122" s="30"/>
      <c r="G122" s="17"/>
      <c r="H122" s="17">
        <f>E122+G122</f>
        <v>0</v>
      </c>
      <c r="I122" s="13"/>
      <c r="J122" s="13"/>
    </row>
    <row r="123" spans="1:10" x14ac:dyDescent="0.25">
      <c r="A123" s="20" t="s">
        <v>144</v>
      </c>
      <c r="B123" s="20" t="s">
        <v>13</v>
      </c>
      <c r="C123" s="21"/>
      <c r="D123" s="32"/>
      <c r="E123" s="21"/>
      <c r="F123" s="32"/>
      <c r="G123" s="21"/>
      <c r="H123" s="21"/>
      <c r="I123" s="13"/>
      <c r="J123" s="13"/>
    </row>
    <row r="124" spans="1:10" x14ac:dyDescent="0.25">
      <c r="A124" s="16" t="s">
        <v>145</v>
      </c>
      <c r="B124" s="16" t="s">
        <v>61</v>
      </c>
      <c r="C124" s="17">
        <v>80</v>
      </c>
      <c r="D124" s="30"/>
      <c r="E124" s="17">
        <f>C124*D124</f>
        <v>0</v>
      </c>
      <c r="F124" s="30"/>
      <c r="G124" s="17">
        <f>C124*F124</f>
        <v>0</v>
      </c>
      <c r="H124" s="17">
        <f>E124+G124</f>
        <v>0</v>
      </c>
      <c r="I124" s="13"/>
      <c r="J124" s="13"/>
    </row>
    <row r="125" spans="1:10" x14ac:dyDescent="0.25">
      <c r="A125" s="16" t="s">
        <v>146</v>
      </c>
      <c r="B125" s="16" t="s">
        <v>61</v>
      </c>
      <c r="C125" s="17">
        <v>400</v>
      </c>
      <c r="D125" s="30"/>
      <c r="E125" s="17">
        <f>C125*D125</f>
        <v>0</v>
      </c>
      <c r="F125" s="30"/>
      <c r="G125" s="17">
        <f>C125*F125</f>
        <v>0</v>
      </c>
      <c r="H125" s="17">
        <f>E125+G125</f>
        <v>0</v>
      </c>
      <c r="I125" s="13"/>
      <c r="J125" s="13"/>
    </row>
    <row r="126" spans="1:10" x14ac:dyDescent="0.25">
      <c r="A126" s="16" t="s">
        <v>147</v>
      </c>
      <c r="B126" s="16" t="s">
        <v>61</v>
      </c>
      <c r="C126" s="17">
        <v>100</v>
      </c>
      <c r="D126" s="30"/>
      <c r="E126" s="17">
        <f>C126*D126</f>
        <v>0</v>
      </c>
      <c r="F126" s="30"/>
      <c r="G126" s="17">
        <f>C126*F126</f>
        <v>0</v>
      </c>
      <c r="H126" s="17">
        <f>E126+G126</f>
        <v>0</v>
      </c>
      <c r="I126" s="13"/>
      <c r="J126" s="13"/>
    </row>
    <row r="127" spans="1:10" x14ac:dyDescent="0.25">
      <c r="A127" s="16" t="s">
        <v>148</v>
      </c>
      <c r="B127" s="16" t="s">
        <v>61</v>
      </c>
      <c r="C127" s="17">
        <v>240</v>
      </c>
      <c r="D127" s="30"/>
      <c r="E127" s="17">
        <f>C127*D127</f>
        <v>0</v>
      </c>
      <c r="F127" s="30"/>
      <c r="G127" s="17">
        <f>C127*F127</f>
        <v>0</v>
      </c>
      <c r="H127" s="17">
        <f>E127+G127</f>
        <v>0</v>
      </c>
      <c r="I127" s="13"/>
      <c r="J127" s="13"/>
    </row>
    <row r="128" spans="1:10" x14ac:dyDescent="0.25">
      <c r="A128" s="16" t="s">
        <v>13</v>
      </c>
      <c r="B128" s="16" t="s">
        <v>13</v>
      </c>
      <c r="C128" s="17"/>
      <c r="D128" s="30"/>
      <c r="E128" s="17"/>
      <c r="F128" s="30"/>
      <c r="G128" s="17"/>
      <c r="H128" s="17">
        <f>E128+G128</f>
        <v>0</v>
      </c>
      <c r="I128" s="13"/>
      <c r="J128" s="13"/>
    </row>
    <row r="129" spans="1:10" x14ac:dyDescent="0.25">
      <c r="A129" s="20" t="s">
        <v>149</v>
      </c>
      <c r="B129" s="20" t="s">
        <v>13</v>
      </c>
      <c r="C129" s="21"/>
      <c r="D129" s="32"/>
      <c r="E129" s="21"/>
      <c r="F129" s="32"/>
      <c r="G129" s="21"/>
      <c r="H129" s="21"/>
      <c r="I129" s="13"/>
      <c r="J129" s="13"/>
    </row>
    <row r="130" spans="1:10" x14ac:dyDescent="0.25">
      <c r="A130" s="16" t="s">
        <v>150</v>
      </c>
      <c r="B130" s="16" t="s">
        <v>61</v>
      </c>
      <c r="C130" s="17">
        <v>120</v>
      </c>
      <c r="D130" s="30"/>
      <c r="E130" s="17">
        <f>C130*D130</f>
        <v>0</v>
      </c>
      <c r="F130" s="30"/>
      <c r="G130" s="17">
        <f>C130*F130</f>
        <v>0</v>
      </c>
      <c r="H130" s="17">
        <f>E130+G130</f>
        <v>0</v>
      </c>
      <c r="I130" s="13"/>
      <c r="J130" s="13"/>
    </row>
    <row r="131" spans="1:10" x14ac:dyDescent="0.25">
      <c r="A131" s="16" t="s">
        <v>151</v>
      </c>
      <c r="B131" s="16" t="s">
        <v>61</v>
      </c>
      <c r="C131" s="17">
        <v>120</v>
      </c>
      <c r="D131" s="30"/>
      <c r="E131" s="17">
        <f>C131*D131</f>
        <v>0</v>
      </c>
      <c r="F131" s="30"/>
      <c r="G131" s="17">
        <f>C131*F131</f>
        <v>0</v>
      </c>
      <c r="H131" s="17">
        <f>E131+G131</f>
        <v>0</v>
      </c>
      <c r="I131" s="13"/>
      <c r="J131" s="13"/>
    </row>
    <row r="132" spans="1:10" x14ac:dyDescent="0.25">
      <c r="A132" s="16" t="s">
        <v>152</v>
      </c>
      <c r="B132" s="16" t="s">
        <v>61</v>
      </c>
      <c r="C132" s="17">
        <v>250</v>
      </c>
      <c r="D132" s="30"/>
      <c r="E132" s="17">
        <f>C132*D132</f>
        <v>0</v>
      </c>
      <c r="F132" s="30"/>
      <c r="G132" s="17">
        <f>C132*F132</f>
        <v>0</v>
      </c>
      <c r="H132" s="17">
        <f>E132+G132</f>
        <v>0</v>
      </c>
      <c r="I132" s="13"/>
      <c r="J132" s="13"/>
    </row>
    <row r="133" spans="1:10" x14ac:dyDescent="0.25">
      <c r="A133" s="16" t="s">
        <v>153</v>
      </c>
      <c r="B133" s="16" t="s">
        <v>61</v>
      </c>
      <c r="C133" s="17">
        <v>180</v>
      </c>
      <c r="D133" s="30"/>
      <c r="E133" s="17">
        <f>C133*D133</f>
        <v>0</v>
      </c>
      <c r="F133" s="30"/>
      <c r="G133" s="17">
        <f>C133*F133</f>
        <v>0</v>
      </c>
      <c r="H133" s="17">
        <f>E133+G133</f>
        <v>0</v>
      </c>
      <c r="I133" s="13"/>
      <c r="J133" s="13"/>
    </row>
    <row r="134" spans="1:10" x14ac:dyDescent="0.25">
      <c r="A134" s="16" t="s">
        <v>13</v>
      </c>
      <c r="B134" s="16" t="s">
        <v>13</v>
      </c>
      <c r="C134" s="17"/>
      <c r="D134" s="30"/>
      <c r="E134" s="17"/>
      <c r="F134" s="30"/>
      <c r="G134" s="17"/>
      <c r="H134" s="17">
        <f>E134+G134</f>
        <v>0</v>
      </c>
      <c r="I134" s="13"/>
      <c r="J134" s="13"/>
    </row>
    <row r="135" spans="1:10" x14ac:dyDescent="0.25">
      <c r="A135" s="20" t="s">
        <v>154</v>
      </c>
      <c r="B135" s="20" t="s">
        <v>13</v>
      </c>
      <c r="C135" s="21"/>
      <c r="D135" s="32"/>
      <c r="E135" s="21"/>
      <c r="F135" s="32"/>
      <c r="G135" s="21"/>
      <c r="H135" s="21"/>
      <c r="I135" s="13"/>
      <c r="J135" s="13"/>
    </row>
    <row r="136" spans="1:10" x14ac:dyDescent="0.25">
      <c r="A136" s="16" t="s">
        <v>155</v>
      </c>
      <c r="B136" s="16" t="s">
        <v>61</v>
      </c>
      <c r="C136" s="17">
        <v>990</v>
      </c>
      <c r="D136" s="30"/>
      <c r="E136" s="17">
        <f>C136*D136</f>
        <v>0</v>
      </c>
      <c r="F136" s="30"/>
      <c r="G136" s="17">
        <f>C136*F136</f>
        <v>0</v>
      </c>
      <c r="H136" s="17">
        <f>E136+G136</f>
        <v>0</v>
      </c>
      <c r="I136" s="13"/>
      <c r="J136" s="13"/>
    </row>
    <row r="137" spans="1:10" x14ac:dyDescent="0.25">
      <c r="A137" s="16" t="s">
        <v>156</v>
      </c>
      <c r="B137" s="16" t="s">
        <v>61</v>
      </c>
      <c r="C137" s="17">
        <v>10</v>
      </c>
      <c r="D137" s="30"/>
      <c r="E137" s="17">
        <f>C137*D137</f>
        <v>0</v>
      </c>
      <c r="F137" s="30"/>
      <c r="G137" s="17">
        <f>C137*F137</f>
        <v>0</v>
      </c>
      <c r="H137" s="17">
        <f>E137+G137</f>
        <v>0</v>
      </c>
      <c r="I137" s="13"/>
      <c r="J137" s="13"/>
    </row>
    <row r="138" spans="1:10" x14ac:dyDescent="0.25">
      <c r="A138" s="16" t="s">
        <v>13</v>
      </c>
      <c r="B138" s="16" t="s">
        <v>13</v>
      </c>
      <c r="C138" s="17"/>
      <c r="D138" s="30"/>
      <c r="E138" s="17"/>
      <c r="F138" s="30"/>
      <c r="G138" s="17"/>
      <c r="H138" s="17">
        <f>E138+G138</f>
        <v>0</v>
      </c>
      <c r="I138" s="13"/>
      <c r="J138" s="13"/>
    </row>
    <row r="139" spans="1:10" x14ac:dyDescent="0.25">
      <c r="A139" s="20" t="s">
        <v>157</v>
      </c>
      <c r="B139" s="20" t="s">
        <v>13</v>
      </c>
      <c r="C139" s="21"/>
      <c r="D139" s="32"/>
      <c r="E139" s="21"/>
      <c r="F139" s="32"/>
      <c r="G139" s="21"/>
      <c r="H139" s="21"/>
      <c r="I139" s="13"/>
      <c r="J139" s="13"/>
    </row>
    <row r="140" spans="1:10" x14ac:dyDescent="0.25">
      <c r="A140" s="20" t="s">
        <v>158</v>
      </c>
      <c r="B140" s="20" t="s">
        <v>13</v>
      </c>
      <c r="C140" s="21"/>
      <c r="D140" s="32"/>
      <c r="E140" s="21"/>
      <c r="F140" s="32"/>
      <c r="G140" s="21"/>
      <c r="H140" s="21"/>
      <c r="I140" s="13"/>
      <c r="J140" s="13"/>
    </row>
    <row r="141" spans="1:10" x14ac:dyDescent="0.25">
      <c r="A141" s="16" t="s">
        <v>159</v>
      </c>
      <c r="B141" s="16" t="s">
        <v>74</v>
      </c>
      <c r="C141" s="17">
        <v>120</v>
      </c>
      <c r="D141" s="30"/>
      <c r="E141" s="17">
        <f>C141*D141</f>
        <v>0</v>
      </c>
      <c r="F141" s="30"/>
      <c r="G141" s="17">
        <f>C141*F141</f>
        <v>0</v>
      </c>
      <c r="H141" s="17">
        <f>E141+G141</f>
        <v>0</v>
      </c>
      <c r="I141" s="13"/>
      <c r="J141" s="13"/>
    </row>
    <row r="142" spans="1:10" x14ac:dyDescent="0.25">
      <c r="A142" s="16" t="s">
        <v>160</v>
      </c>
      <c r="B142" s="16" t="s">
        <v>74</v>
      </c>
      <c r="C142" s="17">
        <v>40</v>
      </c>
      <c r="D142" s="30"/>
      <c r="E142" s="17">
        <f>C142*D142</f>
        <v>0</v>
      </c>
      <c r="F142" s="30"/>
      <c r="G142" s="17">
        <f>C142*F142</f>
        <v>0</v>
      </c>
      <c r="H142" s="17">
        <f>E142+G142</f>
        <v>0</v>
      </c>
      <c r="I142" s="13"/>
      <c r="J142" s="13"/>
    </row>
    <row r="143" spans="1:10" x14ac:dyDescent="0.25">
      <c r="A143" s="16" t="s">
        <v>13</v>
      </c>
      <c r="B143" s="16" t="s">
        <v>13</v>
      </c>
      <c r="C143" s="17"/>
      <c r="D143" s="30"/>
      <c r="E143" s="17"/>
      <c r="F143" s="30"/>
      <c r="G143" s="17"/>
      <c r="H143" s="17">
        <f>E143+G143</f>
        <v>0</v>
      </c>
      <c r="I143" s="13"/>
      <c r="J143" s="13"/>
    </row>
    <row r="144" spans="1:10" x14ac:dyDescent="0.25">
      <c r="A144" s="20" t="s">
        <v>161</v>
      </c>
      <c r="B144" s="20" t="s">
        <v>13</v>
      </c>
      <c r="C144" s="21"/>
      <c r="D144" s="32"/>
      <c r="E144" s="21"/>
      <c r="F144" s="32"/>
      <c r="G144" s="21"/>
      <c r="H144" s="21"/>
      <c r="I144" s="13"/>
      <c r="J144" s="13"/>
    </row>
    <row r="145" spans="1:10" x14ac:dyDescent="0.25">
      <c r="A145" s="20" t="s">
        <v>162</v>
      </c>
      <c r="B145" s="20" t="s">
        <v>13</v>
      </c>
      <c r="C145" s="21"/>
      <c r="D145" s="32"/>
      <c r="E145" s="21"/>
      <c r="F145" s="32"/>
      <c r="G145" s="21"/>
      <c r="H145" s="21"/>
      <c r="I145" s="13"/>
      <c r="J145" s="13"/>
    </row>
    <row r="146" spans="1:10" x14ac:dyDescent="0.25">
      <c r="A146" s="16" t="s">
        <v>160</v>
      </c>
      <c r="B146" s="16" t="s">
        <v>74</v>
      </c>
      <c r="C146" s="17">
        <v>15</v>
      </c>
      <c r="D146" s="30"/>
      <c r="E146" s="17">
        <f>C146*D146</f>
        <v>0</v>
      </c>
      <c r="F146" s="30"/>
      <c r="G146" s="17">
        <f>C146*F146</f>
        <v>0</v>
      </c>
      <c r="H146" s="17">
        <f>E146+G146</f>
        <v>0</v>
      </c>
      <c r="I146" s="13"/>
      <c r="J146" s="13"/>
    </row>
    <row r="147" spans="1:10" x14ac:dyDescent="0.25">
      <c r="A147" s="16" t="s">
        <v>13</v>
      </c>
      <c r="B147" s="16" t="s">
        <v>13</v>
      </c>
      <c r="C147" s="17"/>
      <c r="D147" s="30"/>
      <c r="E147" s="17"/>
      <c r="F147" s="30"/>
      <c r="G147" s="17"/>
      <c r="H147" s="17">
        <f>E147+G147</f>
        <v>0</v>
      </c>
      <c r="I147" s="13"/>
      <c r="J147" s="13"/>
    </row>
    <row r="148" spans="1:10" x14ac:dyDescent="0.25">
      <c r="A148" s="20" t="s">
        <v>163</v>
      </c>
      <c r="B148" s="20" t="s">
        <v>13</v>
      </c>
      <c r="C148" s="21"/>
      <c r="D148" s="32"/>
      <c r="E148" s="21"/>
      <c r="F148" s="32"/>
      <c r="G148" s="21"/>
      <c r="H148" s="21"/>
      <c r="I148" s="13"/>
      <c r="J148" s="13"/>
    </row>
    <row r="149" spans="1:10" x14ac:dyDescent="0.25">
      <c r="A149" s="16" t="s">
        <v>164</v>
      </c>
      <c r="B149" s="16" t="s">
        <v>165</v>
      </c>
      <c r="C149" s="17">
        <v>7.45</v>
      </c>
      <c r="D149" s="30"/>
      <c r="E149" s="17">
        <f>C149*D149</f>
        <v>0</v>
      </c>
      <c r="F149" s="30"/>
      <c r="G149" s="17">
        <f>C149*F149</f>
        <v>0</v>
      </c>
      <c r="H149" s="17">
        <f>E149+G149</f>
        <v>0</v>
      </c>
      <c r="I149" s="13"/>
      <c r="J149" s="13"/>
    </row>
    <row r="150" spans="1:10" x14ac:dyDescent="0.25">
      <c r="A150" s="16" t="s">
        <v>166</v>
      </c>
      <c r="B150" s="16" t="s">
        <v>167</v>
      </c>
      <c r="C150" s="17">
        <v>30</v>
      </c>
      <c r="D150" s="30"/>
      <c r="E150" s="17">
        <f>C150*D150</f>
        <v>0</v>
      </c>
      <c r="F150" s="30"/>
      <c r="G150" s="17">
        <f>C150*F150</f>
        <v>0</v>
      </c>
      <c r="H150" s="17">
        <f>E150+G150</f>
        <v>0</v>
      </c>
      <c r="I150" s="13"/>
      <c r="J150" s="13"/>
    </row>
    <row r="151" spans="1:10" x14ac:dyDescent="0.25">
      <c r="A151" s="16" t="s">
        <v>13</v>
      </c>
      <c r="B151" s="16" t="s">
        <v>13</v>
      </c>
      <c r="C151" s="17"/>
      <c r="D151" s="30"/>
      <c r="E151" s="17"/>
      <c r="F151" s="30"/>
      <c r="G151" s="17"/>
      <c r="H151" s="17">
        <f>E151+G151</f>
        <v>0</v>
      </c>
      <c r="I151" s="13"/>
      <c r="J151" s="13"/>
    </row>
    <row r="152" spans="1:10" x14ac:dyDescent="0.25">
      <c r="A152" s="20" t="s">
        <v>168</v>
      </c>
      <c r="B152" s="20" t="s">
        <v>13</v>
      </c>
      <c r="C152" s="21"/>
      <c r="D152" s="32"/>
      <c r="E152" s="21"/>
      <c r="F152" s="32"/>
      <c r="G152" s="21"/>
      <c r="H152" s="21"/>
      <c r="I152" s="13"/>
      <c r="J152" s="13"/>
    </row>
    <row r="153" spans="1:10" x14ac:dyDescent="0.25">
      <c r="A153" s="16" t="s">
        <v>169</v>
      </c>
      <c r="B153" s="16" t="s">
        <v>165</v>
      </c>
      <c r="C153" s="17">
        <v>250</v>
      </c>
      <c r="D153" s="30"/>
      <c r="E153" s="17">
        <f>C153*D153</f>
        <v>0</v>
      </c>
      <c r="F153" s="30"/>
      <c r="G153" s="17">
        <f>C153*F153</f>
        <v>0</v>
      </c>
      <c r="H153" s="17">
        <f>E153+G153</f>
        <v>0</v>
      </c>
      <c r="I153" s="13"/>
      <c r="J153" s="13"/>
    </row>
    <row r="154" spans="1:10" x14ac:dyDescent="0.25">
      <c r="A154" s="16" t="s">
        <v>13</v>
      </c>
      <c r="B154" s="16" t="s">
        <v>13</v>
      </c>
      <c r="C154" s="17"/>
      <c r="D154" s="30"/>
      <c r="E154" s="17"/>
      <c r="F154" s="30"/>
      <c r="G154" s="17"/>
      <c r="H154" s="17">
        <f>E154+G154</f>
        <v>0</v>
      </c>
      <c r="I154" s="13"/>
      <c r="J154" s="13"/>
    </row>
    <row r="155" spans="1:10" x14ac:dyDescent="0.25">
      <c r="A155" s="20" t="s">
        <v>170</v>
      </c>
      <c r="B155" s="20" t="s">
        <v>13</v>
      </c>
      <c r="C155" s="21"/>
      <c r="D155" s="32"/>
      <c r="E155" s="21"/>
      <c r="F155" s="32"/>
      <c r="G155" s="21"/>
      <c r="H155" s="21"/>
      <c r="I155" s="13"/>
      <c r="J155" s="13"/>
    </row>
    <row r="156" spans="1:10" x14ac:dyDescent="0.25">
      <c r="A156" s="20" t="s">
        <v>171</v>
      </c>
      <c r="B156" s="20" t="s">
        <v>13</v>
      </c>
      <c r="C156" s="21"/>
      <c r="D156" s="32"/>
      <c r="E156" s="21"/>
      <c r="F156" s="32"/>
      <c r="G156" s="21"/>
      <c r="H156" s="21"/>
      <c r="I156" s="13"/>
      <c r="J156" s="13"/>
    </row>
    <row r="157" spans="1:10" x14ac:dyDescent="0.25">
      <c r="A157" s="16" t="s">
        <v>172</v>
      </c>
      <c r="B157" s="16" t="s">
        <v>165</v>
      </c>
      <c r="C157" s="17">
        <v>40</v>
      </c>
      <c r="D157" s="30"/>
      <c r="E157" s="17">
        <f>C157*D157</f>
        <v>0</v>
      </c>
      <c r="F157" s="30"/>
      <c r="G157" s="17">
        <f>C157*F157</f>
        <v>0</v>
      </c>
      <c r="H157" s="17">
        <f>E157+G157</f>
        <v>0</v>
      </c>
      <c r="I157" s="13"/>
      <c r="J157" s="13"/>
    </row>
    <row r="158" spans="1:10" x14ac:dyDescent="0.25">
      <c r="A158" s="16" t="s">
        <v>13</v>
      </c>
      <c r="B158" s="16" t="s">
        <v>13</v>
      </c>
      <c r="C158" s="17"/>
      <c r="D158" s="30"/>
      <c r="E158" s="17"/>
      <c r="F158" s="30"/>
      <c r="G158" s="17"/>
      <c r="H158" s="17">
        <f>E158+G158</f>
        <v>0</v>
      </c>
      <c r="I158" s="13"/>
      <c r="J158" s="13"/>
    </row>
    <row r="159" spans="1:10" x14ac:dyDescent="0.25">
      <c r="A159" s="20" t="s">
        <v>173</v>
      </c>
      <c r="B159" s="20" t="s">
        <v>13</v>
      </c>
      <c r="C159" s="21"/>
      <c r="D159" s="32"/>
      <c r="E159" s="21"/>
      <c r="F159" s="32"/>
      <c r="G159" s="21"/>
      <c r="H159" s="21"/>
      <c r="I159" s="13"/>
      <c r="J159" s="13"/>
    </row>
    <row r="160" spans="1:10" x14ac:dyDescent="0.25">
      <c r="A160" s="16" t="s">
        <v>174</v>
      </c>
      <c r="B160" s="16" t="s">
        <v>165</v>
      </c>
      <c r="C160" s="17">
        <v>0.5</v>
      </c>
      <c r="D160" s="30"/>
      <c r="E160" s="17">
        <f>C160*D160</f>
        <v>0</v>
      </c>
      <c r="F160" s="30"/>
      <c r="G160" s="17">
        <f>C160*F160</f>
        <v>0</v>
      </c>
      <c r="H160" s="17">
        <f>E160+G160</f>
        <v>0</v>
      </c>
      <c r="I160" s="13"/>
      <c r="J160" s="13"/>
    </row>
    <row r="161" spans="1:10" x14ac:dyDescent="0.25">
      <c r="A161" s="16" t="s">
        <v>13</v>
      </c>
      <c r="B161" s="16" t="s">
        <v>13</v>
      </c>
      <c r="C161" s="17"/>
      <c r="D161" s="30"/>
      <c r="E161" s="17"/>
      <c r="F161" s="30"/>
      <c r="G161" s="17"/>
      <c r="H161" s="17">
        <f>E161+G161</f>
        <v>0</v>
      </c>
      <c r="I161" s="13"/>
      <c r="J161" s="13"/>
    </row>
    <row r="162" spans="1:10" x14ac:dyDescent="0.25">
      <c r="A162" s="20" t="s">
        <v>175</v>
      </c>
      <c r="B162" s="20" t="s">
        <v>13</v>
      </c>
      <c r="C162" s="21"/>
      <c r="D162" s="32"/>
      <c r="E162" s="21"/>
      <c r="F162" s="32"/>
      <c r="G162" s="21"/>
      <c r="H162" s="21"/>
      <c r="I162" s="13"/>
      <c r="J162" s="13"/>
    </row>
    <row r="163" spans="1:10" x14ac:dyDescent="0.25">
      <c r="A163" s="16" t="s">
        <v>176</v>
      </c>
      <c r="B163" s="16" t="s">
        <v>177</v>
      </c>
      <c r="C163" s="17">
        <v>1</v>
      </c>
      <c r="D163" s="30"/>
      <c r="E163" s="17">
        <f>C163*D163</f>
        <v>0</v>
      </c>
      <c r="F163" s="30"/>
      <c r="G163" s="17">
        <f>C163*F163</f>
        <v>0</v>
      </c>
      <c r="H163" s="17">
        <f>E163+G163</f>
        <v>0</v>
      </c>
      <c r="I163" s="13"/>
      <c r="J163" s="13"/>
    </row>
    <row r="164" spans="1:10" x14ac:dyDescent="0.25">
      <c r="A164" s="16" t="s">
        <v>13</v>
      </c>
      <c r="B164" s="16" t="s">
        <v>13</v>
      </c>
      <c r="C164" s="17"/>
      <c r="D164" s="30"/>
      <c r="E164" s="17"/>
      <c r="F164" s="30"/>
      <c r="G164" s="17"/>
      <c r="H164" s="17">
        <f>E164+G164</f>
        <v>0</v>
      </c>
      <c r="I164" s="13"/>
      <c r="J164" s="13"/>
    </row>
    <row r="165" spans="1:10" x14ac:dyDescent="0.25">
      <c r="A165" s="20" t="s">
        <v>178</v>
      </c>
      <c r="B165" s="20" t="s">
        <v>13</v>
      </c>
      <c r="C165" s="21"/>
      <c r="D165" s="32"/>
      <c r="E165" s="21"/>
      <c r="F165" s="32"/>
      <c r="G165" s="21"/>
      <c r="H165" s="21"/>
      <c r="I165" s="13"/>
      <c r="J165" s="13"/>
    </row>
    <row r="166" spans="1:10" x14ac:dyDescent="0.25">
      <c r="A166" s="16" t="s">
        <v>179</v>
      </c>
      <c r="B166" s="16" t="s">
        <v>180</v>
      </c>
      <c r="C166" s="17">
        <v>1</v>
      </c>
      <c r="D166" s="30"/>
      <c r="E166" s="17">
        <f>C166*D166</f>
        <v>0</v>
      </c>
      <c r="F166" s="30"/>
      <c r="G166" s="17">
        <f>C166*F166</f>
        <v>0</v>
      </c>
      <c r="H166" s="17">
        <f>E166+G166</f>
        <v>0</v>
      </c>
      <c r="I166" s="13"/>
      <c r="J166" s="13"/>
    </row>
    <row r="167" spans="1:10" x14ac:dyDescent="0.25">
      <c r="A167" s="16" t="s">
        <v>13</v>
      </c>
      <c r="B167" s="16" t="s">
        <v>13</v>
      </c>
      <c r="C167" s="17"/>
      <c r="D167" s="30"/>
      <c r="E167" s="17"/>
      <c r="F167" s="30"/>
      <c r="G167" s="17"/>
      <c r="H167" s="17">
        <f>E167+G167</f>
        <v>0</v>
      </c>
      <c r="I167" s="13"/>
      <c r="J167" s="13"/>
    </row>
    <row r="168" spans="1:10" x14ac:dyDescent="0.25">
      <c r="A168" s="20" t="s">
        <v>181</v>
      </c>
      <c r="B168" s="20" t="s">
        <v>13</v>
      </c>
      <c r="C168" s="21"/>
      <c r="D168" s="32"/>
      <c r="E168" s="21"/>
      <c r="F168" s="32"/>
      <c r="G168" s="21"/>
      <c r="H168" s="21"/>
      <c r="I168" s="13"/>
      <c r="J168" s="13"/>
    </row>
    <row r="169" spans="1:10" x14ac:dyDescent="0.25">
      <c r="A169" s="16" t="s">
        <v>182</v>
      </c>
      <c r="B169" s="16" t="s">
        <v>95</v>
      </c>
      <c r="C169" s="17">
        <v>40</v>
      </c>
      <c r="D169" s="30"/>
      <c r="E169" s="17">
        <f>C169*D169</f>
        <v>0</v>
      </c>
      <c r="F169" s="30"/>
      <c r="G169" s="17">
        <f>C169*F169</f>
        <v>0</v>
      </c>
      <c r="H169" s="17">
        <f>E169+G169</f>
        <v>0</v>
      </c>
      <c r="I169" s="13"/>
      <c r="J169" s="13"/>
    </row>
    <row r="170" spans="1:10" x14ac:dyDescent="0.25">
      <c r="A170" s="16" t="s">
        <v>13</v>
      </c>
      <c r="B170" s="16" t="s">
        <v>13</v>
      </c>
      <c r="C170" s="17"/>
      <c r="D170" s="30"/>
      <c r="E170" s="17"/>
      <c r="F170" s="30"/>
      <c r="G170" s="17"/>
      <c r="H170" s="17">
        <f>E170+G170</f>
        <v>0</v>
      </c>
      <c r="I170" s="13"/>
      <c r="J170" s="13"/>
    </row>
    <row r="171" spans="1:10" x14ac:dyDescent="0.25">
      <c r="A171" s="20" t="s">
        <v>183</v>
      </c>
      <c r="B171" s="20" t="s">
        <v>13</v>
      </c>
      <c r="C171" s="21"/>
      <c r="D171" s="32"/>
      <c r="E171" s="21"/>
      <c r="F171" s="32"/>
      <c r="G171" s="21"/>
      <c r="H171" s="21"/>
      <c r="I171" s="13"/>
      <c r="J171" s="13"/>
    </row>
    <row r="172" spans="1:10" x14ac:dyDescent="0.25">
      <c r="A172" s="16" t="s">
        <v>184</v>
      </c>
      <c r="B172" s="16" t="s">
        <v>95</v>
      </c>
      <c r="C172" s="17">
        <v>14</v>
      </c>
      <c r="D172" s="30"/>
      <c r="E172" s="17">
        <f>C172*D172</f>
        <v>0</v>
      </c>
      <c r="F172" s="30"/>
      <c r="G172" s="17">
        <f>C172*F172</f>
        <v>0</v>
      </c>
      <c r="H172" s="17">
        <f t="shared" ref="H172:H177" si="2">E172+G172</f>
        <v>0</v>
      </c>
      <c r="I172" s="13"/>
      <c r="J172" s="13"/>
    </row>
    <row r="173" spans="1:10" x14ac:dyDescent="0.25">
      <c r="A173" s="16" t="s">
        <v>185</v>
      </c>
      <c r="B173" s="16" t="s">
        <v>95</v>
      </c>
      <c r="C173" s="17">
        <v>8</v>
      </c>
      <c r="D173" s="30"/>
      <c r="E173" s="17">
        <f>C173*D173</f>
        <v>0</v>
      </c>
      <c r="F173" s="30"/>
      <c r="G173" s="17">
        <f>C173*F173</f>
        <v>0</v>
      </c>
      <c r="H173" s="17">
        <f t="shared" si="2"/>
        <v>0</v>
      </c>
      <c r="I173" s="13"/>
      <c r="J173" s="13"/>
    </row>
    <row r="174" spans="1:10" x14ac:dyDescent="0.25">
      <c r="A174" s="16" t="s">
        <v>186</v>
      </c>
      <c r="B174" s="16" t="s">
        <v>95</v>
      </c>
      <c r="C174" s="17">
        <v>6</v>
      </c>
      <c r="D174" s="30"/>
      <c r="E174" s="17">
        <f>C174*D174</f>
        <v>0</v>
      </c>
      <c r="F174" s="30"/>
      <c r="G174" s="17">
        <f>C174*F174</f>
        <v>0</v>
      </c>
      <c r="H174" s="17">
        <f t="shared" si="2"/>
        <v>0</v>
      </c>
      <c r="I174" s="13"/>
      <c r="J174" s="13"/>
    </row>
    <row r="175" spans="1:10" x14ac:dyDescent="0.25">
      <c r="A175" s="16" t="s">
        <v>187</v>
      </c>
      <c r="B175" s="16" t="s">
        <v>95</v>
      </c>
      <c r="C175" s="17">
        <v>8</v>
      </c>
      <c r="D175" s="30"/>
      <c r="E175" s="17">
        <f>C175*D175</f>
        <v>0</v>
      </c>
      <c r="F175" s="30"/>
      <c r="G175" s="17">
        <f>C175*F175</f>
        <v>0</v>
      </c>
      <c r="H175" s="17">
        <f t="shared" si="2"/>
        <v>0</v>
      </c>
      <c r="I175" s="13"/>
      <c r="J175" s="13"/>
    </row>
    <row r="176" spans="1:10" x14ac:dyDescent="0.25">
      <c r="A176" s="16" t="s">
        <v>188</v>
      </c>
      <c r="B176" s="16" t="s">
        <v>177</v>
      </c>
      <c r="C176" s="17">
        <v>1</v>
      </c>
      <c r="D176" s="30"/>
      <c r="E176" s="17">
        <f>C176*D176</f>
        <v>0</v>
      </c>
      <c r="F176" s="30"/>
      <c r="G176" s="17">
        <f>C176*F176</f>
        <v>0</v>
      </c>
      <c r="H176" s="17">
        <f t="shared" si="2"/>
        <v>0</v>
      </c>
      <c r="I176" s="13"/>
      <c r="J176" s="13"/>
    </row>
    <row r="177" spans="1:10" x14ac:dyDescent="0.25">
      <c r="A177" s="16" t="s">
        <v>13</v>
      </c>
      <c r="B177" s="16" t="s">
        <v>13</v>
      </c>
      <c r="C177" s="17"/>
      <c r="D177" s="30"/>
      <c r="E177" s="17"/>
      <c r="F177" s="30"/>
      <c r="G177" s="17"/>
      <c r="H177" s="17">
        <f t="shared" si="2"/>
        <v>0</v>
      </c>
      <c r="I177" s="13"/>
      <c r="J177" s="13"/>
    </row>
    <row r="178" spans="1:10" x14ac:dyDescent="0.25">
      <c r="A178" s="20" t="s">
        <v>189</v>
      </c>
      <c r="B178" s="20" t="s">
        <v>13</v>
      </c>
      <c r="C178" s="21"/>
      <c r="D178" s="32"/>
      <c r="E178" s="21"/>
      <c r="F178" s="32"/>
      <c r="G178" s="21"/>
      <c r="H178" s="21"/>
      <c r="I178" s="13"/>
      <c r="J178" s="13"/>
    </row>
    <row r="179" spans="1:10" x14ac:dyDescent="0.25">
      <c r="A179" s="16" t="s">
        <v>190</v>
      </c>
      <c r="B179" s="16" t="s">
        <v>95</v>
      </c>
      <c r="C179" s="17">
        <v>4</v>
      </c>
      <c r="D179" s="30"/>
      <c r="E179" s="17">
        <f t="shared" ref="E179:E184" si="3">C179*D179</f>
        <v>0</v>
      </c>
      <c r="F179" s="30"/>
      <c r="G179" s="17">
        <f t="shared" ref="G179:G184" si="4">C179*F179</f>
        <v>0</v>
      </c>
      <c r="H179" s="17">
        <f t="shared" ref="H179:H185" si="5">E179+G179</f>
        <v>0</v>
      </c>
      <c r="I179" s="13"/>
      <c r="J179" s="13"/>
    </row>
    <row r="180" spans="1:10" x14ac:dyDescent="0.25">
      <c r="A180" s="16" t="s">
        <v>191</v>
      </c>
      <c r="B180" s="16" t="s">
        <v>95</v>
      </c>
      <c r="C180" s="17">
        <v>4</v>
      </c>
      <c r="D180" s="30"/>
      <c r="E180" s="17">
        <f t="shared" si="3"/>
        <v>0</v>
      </c>
      <c r="F180" s="30"/>
      <c r="G180" s="17">
        <f t="shared" si="4"/>
        <v>0</v>
      </c>
      <c r="H180" s="17">
        <f t="shared" si="5"/>
        <v>0</v>
      </c>
      <c r="I180" s="13"/>
      <c r="J180" s="13"/>
    </row>
    <row r="181" spans="1:10" x14ac:dyDescent="0.25">
      <c r="A181" s="16" t="s">
        <v>192</v>
      </c>
      <c r="B181" s="16" t="s">
        <v>180</v>
      </c>
      <c r="C181" s="17">
        <v>1</v>
      </c>
      <c r="D181" s="30"/>
      <c r="E181" s="17">
        <f t="shared" si="3"/>
        <v>0</v>
      </c>
      <c r="F181" s="30"/>
      <c r="G181" s="17">
        <f t="shared" si="4"/>
        <v>0</v>
      </c>
      <c r="H181" s="17">
        <f t="shared" si="5"/>
        <v>0</v>
      </c>
      <c r="I181" s="13"/>
      <c r="J181" s="13"/>
    </row>
    <row r="182" spans="1:10" x14ac:dyDescent="0.25">
      <c r="A182" s="16" t="s">
        <v>193</v>
      </c>
      <c r="B182" s="16" t="s">
        <v>95</v>
      </c>
      <c r="C182" s="17">
        <v>48</v>
      </c>
      <c r="D182" s="30"/>
      <c r="E182" s="17">
        <f t="shared" si="3"/>
        <v>0</v>
      </c>
      <c r="F182" s="30"/>
      <c r="G182" s="17">
        <f t="shared" si="4"/>
        <v>0</v>
      </c>
      <c r="H182" s="17">
        <f t="shared" si="5"/>
        <v>0</v>
      </c>
      <c r="I182" s="13"/>
      <c r="J182" s="13"/>
    </row>
    <row r="183" spans="1:10" x14ac:dyDescent="0.25">
      <c r="A183" s="16" t="s">
        <v>194</v>
      </c>
      <c r="B183" s="16" t="s">
        <v>95</v>
      </c>
      <c r="C183" s="17">
        <v>4</v>
      </c>
      <c r="D183" s="30"/>
      <c r="E183" s="17">
        <f t="shared" si="3"/>
        <v>0</v>
      </c>
      <c r="F183" s="30"/>
      <c r="G183" s="17">
        <f t="shared" si="4"/>
        <v>0</v>
      </c>
      <c r="H183" s="17">
        <f t="shared" si="5"/>
        <v>0</v>
      </c>
      <c r="I183" s="13"/>
      <c r="J183" s="13"/>
    </row>
    <row r="184" spans="1:10" x14ac:dyDescent="0.25">
      <c r="A184" s="16" t="s">
        <v>195</v>
      </c>
      <c r="B184" s="16" t="s">
        <v>61</v>
      </c>
      <c r="C184" s="17">
        <v>12</v>
      </c>
      <c r="D184" s="30"/>
      <c r="E184" s="17">
        <f t="shared" si="3"/>
        <v>0</v>
      </c>
      <c r="F184" s="30"/>
      <c r="G184" s="17">
        <f t="shared" si="4"/>
        <v>0</v>
      </c>
      <c r="H184" s="17">
        <f t="shared" si="5"/>
        <v>0</v>
      </c>
      <c r="I184" s="13"/>
      <c r="J184" s="13"/>
    </row>
    <row r="185" spans="1:10" x14ac:dyDescent="0.25">
      <c r="A185" s="16" t="s">
        <v>13</v>
      </c>
      <c r="B185" s="16" t="s">
        <v>13</v>
      </c>
      <c r="C185" s="17"/>
      <c r="D185" s="30"/>
      <c r="E185" s="17"/>
      <c r="F185" s="30"/>
      <c r="G185" s="17"/>
      <c r="H185" s="17">
        <f t="shared" si="5"/>
        <v>0</v>
      </c>
      <c r="I185" s="13"/>
      <c r="J185" s="13"/>
    </row>
    <row r="186" spans="1:10" x14ac:dyDescent="0.25">
      <c r="A186" s="20" t="s">
        <v>196</v>
      </c>
      <c r="B186" s="20" t="s">
        <v>13</v>
      </c>
      <c r="C186" s="21"/>
      <c r="D186" s="32"/>
      <c r="E186" s="21"/>
      <c r="F186" s="32"/>
      <c r="G186" s="21"/>
      <c r="H186" s="21"/>
      <c r="I186" s="13"/>
      <c r="J186" s="13"/>
    </row>
    <row r="187" spans="1:10" x14ac:dyDescent="0.25">
      <c r="A187" s="16" t="s">
        <v>197</v>
      </c>
      <c r="B187" s="16" t="s">
        <v>95</v>
      </c>
      <c r="C187" s="17">
        <v>4</v>
      </c>
      <c r="D187" s="30"/>
      <c r="E187" s="17">
        <f t="shared" ref="E187:E192" si="6">C187*D187</f>
        <v>0</v>
      </c>
      <c r="F187" s="30"/>
      <c r="G187" s="17">
        <f t="shared" ref="G187:G192" si="7">C187*F187</f>
        <v>0</v>
      </c>
      <c r="H187" s="17">
        <f t="shared" ref="H187:H193" si="8">E187+G187</f>
        <v>0</v>
      </c>
      <c r="I187" s="13"/>
      <c r="J187" s="13"/>
    </row>
    <row r="188" spans="1:10" x14ac:dyDescent="0.25">
      <c r="A188" s="16" t="s">
        <v>198</v>
      </c>
      <c r="B188" s="16" t="s">
        <v>95</v>
      </c>
      <c r="C188" s="17">
        <v>10</v>
      </c>
      <c r="D188" s="30"/>
      <c r="E188" s="17">
        <f t="shared" si="6"/>
        <v>0</v>
      </c>
      <c r="F188" s="30"/>
      <c r="G188" s="17">
        <f t="shared" si="7"/>
        <v>0</v>
      </c>
      <c r="H188" s="17">
        <f t="shared" si="8"/>
        <v>0</v>
      </c>
      <c r="I188" s="13"/>
      <c r="J188" s="13"/>
    </row>
    <row r="189" spans="1:10" x14ac:dyDescent="0.25">
      <c r="A189" s="16" t="s">
        <v>199</v>
      </c>
      <c r="B189" s="16" t="s">
        <v>95</v>
      </c>
      <c r="C189" s="17">
        <v>4</v>
      </c>
      <c r="D189" s="30"/>
      <c r="E189" s="17">
        <f t="shared" si="6"/>
        <v>0</v>
      </c>
      <c r="F189" s="30"/>
      <c r="G189" s="17">
        <f t="shared" si="7"/>
        <v>0</v>
      </c>
      <c r="H189" s="17">
        <f t="shared" si="8"/>
        <v>0</v>
      </c>
      <c r="I189" s="13"/>
      <c r="J189" s="13"/>
    </row>
    <row r="190" spans="1:10" x14ac:dyDescent="0.25">
      <c r="A190" s="16" t="s">
        <v>200</v>
      </c>
      <c r="B190" s="16" t="s">
        <v>95</v>
      </c>
      <c r="C190" s="17">
        <v>2</v>
      </c>
      <c r="D190" s="30"/>
      <c r="E190" s="17">
        <f t="shared" si="6"/>
        <v>0</v>
      </c>
      <c r="F190" s="30"/>
      <c r="G190" s="17">
        <f t="shared" si="7"/>
        <v>0</v>
      </c>
      <c r="H190" s="17">
        <f t="shared" si="8"/>
        <v>0</v>
      </c>
      <c r="I190" s="13"/>
      <c r="J190" s="13"/>
    </row>
    <row r="191" spans="1:10" x14ac:dyDescent="0.25">
      <c r="A191" s="16" t="s">
        <v>201</v>
      </c>
      <c r="B191" s="16" t="s">
        <v>95</v>
      </c>
      <c r="C191" s="17">
        <v>12</v>
      </c>
      <c r="D191" s="30"/>
      <c r="E191" s="17">
        <f t="shared" si="6"/>
        <v>0</v>
      </c>
      <c r="F191" s="30"/>
      <c r="G191" s="17">
        <f t="shared" si="7"/>
        <v>0</v>
      </c>
      <c r="H191" s="17">
        <f t="shared" si="8"/>
        <v>0</v>
      </c>
      <c r="I191" s="13"/>
      <c r="J191" s="13"/>
    </row>
    <row r="192" spans="1:10" x14ac:dyDescent="0.25">
      <c r="A192" s="16" t="s">
        <v>202</v>
      </c>
      <c r="B192" s="16" t="s">
        <v>95</v>
      </c>
      <c r="C192" s="17">
        <v>4</v>
      </c>
      <c r="D192" s="30"/>
      <c r="E192" s="17">
        <f t="shared" si="6"/>
        <v>0</v>
      </c>
      <c r="F192" s="30"/>
      <c r="G192" s="17">
        <f t="shared" si="7"/>
        <v>0</v>
      </c>
      <c r="H192" s="17">
        <f t="shared" si="8"/>
        <v>0</v>
      </c>
      <c r="I192" s="13"/>
      <c r="J192" s="13"/>
    </row>
    <row r="193" spans="1:10" x14ac:dyDescent="0.25">
      <c r="A193" s="16" t="s">
        <v>13</v>
      </c>
      <c r="B193" s="16" t="s">
        <v>13</v>
      </c>
      <c r="C193" s="17"/>
      <c r="D193" s="30"/>
      <c r="E193" s="17"/>
      <c r="F193" s="30"/>
      <c r="G193" s="17"/>
      <c r="H193" s="17">
        <f t="shared" si="8"/>
        <v>0</v>
      </c>
      <c r="I193" s="13"/>
      <c r="J193" s="13"/>
    </row>
    <row r="194" spans="1:10" x14ac:dyDescent="0.25">
      <c r="A194" s="20" t="s">
        <v>93</v>
      </c>
      <c r="B194" s="20" t="s">
        <v>13</v>
      </c>
      <c r="C194" s="21"/>
      <c r="D194" s="32"/>
      <c r="E194" s="21"/>
      <c r="F194" s="32"/>
      <c r="G194" s="21"/>
      <c r="H194" s="21"/>
      <c r="I194" s="13"/>
      <c r="J194" s="13"/>
    </row>
    <row r="195" spans="1:10" x14ac:dyDescent="0.25">
      <c r="A195" s="16" t="s">
        <v>203</v>
      </c>
      <c r="B195" s="16" t="s">
        <v>95</v>
      </c>
      <c r="C195" s="17">
        <v>8</v>
      </c>
      <c r="D195" s="30"/>
      <c r="E195" s="17">
        <f>C195*D195</f>
        <v>0</v>
      </c>
      <c r="F195" s="30"/>
      <c r="G195" s="17">
        <f>C195*F195</f>
        <v>0</v>
      </c>
      <c r="H195" s="17">
        <f t="shared" ref="H195:H200" si="9">E195+G195</f>
        <v>0</v>
      </c>
      <c r="I195" s="13"/>
      <c r="J195" s="13"/>
    </row>
    <row r="196" spans="1:10" x14ac:dyDescent="0.25">
      <c r="A196" s="16" t="s">
        <v>204</v>
      </c>
      <c r="B196" s="16" t="s">
        <v>95</v>
      </c>
      <c r="C196" s="17">
        <v>6</v>
      </c>
      <c r="D196" s="30"/>
      <c r="E196" s="17">
        <f>C196*D196</f>
        <v>0</v>
      </c>
      <c r="F196" s="30"/>
      <c r="G196" s="17">
        <f>C196*F196</f>
        <v>0</v>
      </c>
      <c r="H196" s="17">
        <f t="shared" si="9"/>
        <v>0</v>
      </c>
      <c r="I196" s="13"/>
      <c r="J196" s="13"/>
    </row>
    <row r="197" spans="1:10" x14ac:dyDescent="0.25">
      <c r="A197" s="16" t="s">
        <v>205</v>
      </c>
      <c r="B197" s="16" t="s">
        <v>95</v>
      </c>
      <c r="C197" s="17">
        <v>2</v>
      </c>
      <c r="D197" s="30"/>
      <c r="E197" s="17">
        <f>C197*D197</f>
        <v>0</v>
      </c>
      <c r="F197" s="30"/>
      <c r="G197" s="17">
        <f>C197*F197</f>
        <v>0</v>
      </c>
      <c r="H197" s="17">
        <f t="shared" si="9"/>
        <v>0</v>
      </c>
      <c r="I197" s="13"/>
      <c r="J197" s="13"/>
    </row>
    <row r="198" spans="1:10" x14ac:dyDescent="0.25">
      <c r="A198" s="16" t="s">
        <v>206</v>
      </c>
      <c r="B198" s="16" t="s">
        <v>95</v>
      </c>
      <c r="C198" s="17">
        <v>2</v>
      </c>
      <c r="D198" s="30"/>
      <c r="E198" s="17">
        <f>C198*D198</f>
        <v>0</v>
      </c>
      <c r="F198" s="30"/>
      <c r="G198" s="17">
        <f>C198*F198</f>
        <v>0</v>
      </c>
      <c r="H198" s="17">
        <f t="shared" si="9"/>
        <v>0</v>
      </c>
      <c r="I198" s="13"/>
      <c r="J198" s="13"/>
    </row>
    <row r="199" spans="1:10" x14ac:dyDescent="0.25">
      <c r="A199" s="16" t="s">
        <v>207</v>
      </c>
      <c r="B199" s="16" t="s">
        <v>95</v>
      </c>
      <c r="C199" s="17">
        <v>2</v>
      </c>
      <c r="D199" s="30"/>
      <c r="E199" s="17">
        <f>C199*D199</f>
        <v>0</v>
      </c>
      <c r="F199" s="30"/>
      <c r="G199" s="17">
        <f>C199*F199</f>
        <v>0</v>
      </c>
      <c r="H199" s="17">
        <f t="shared" si="9"/>
        <v>0</v>
      </c>
      <c r="I199" s="13"/>
      <c r="J199" s="13"/>
    </row>
    <row r="200" spans="1:10" x14ac:dyDescent="0.25">
      <c r="A200" s="16" t="s">
        <v>13</v>
      </c>
      <c r="B200" s="16" t="s">
        <v>13</v>
      </c>
      <c r="C200" s="17"/>
      <c r="D200" s="30"/>
      <c r="E200" s="17"/>
      <c r="F200" s="30"/>
      <c r="G200" s="17"/>
      <c r="H200" s="17">
        <f t="shared" si="9"/>
        <v>0</v>
      </c>
      <c r="I200" s="13"/>
      <c r="J200" s="13"/>
    </row>
    <row r="201" spans="1:10" x14ac:dyDescent="0.25">
      <c r="A201" s="20" t="s">
        <v>208</v>
      </c>
      <c r="B201" s="20" t="s">
        <v>13</v>
      </c>
      <c r="C201" s="21"/>
      <c r="D201" s="32"/>
      <c r="E201" s="21"/>
      <c r="F201" s="32"/>
      <c r="G201" s="21"/>
      <c r="H201" s="21"/>
      <c r="I201" s="13"/>
      <c r="J201" s="13"/>
    </row>
    <row r="202" spans="1:10" x14ac:dyDescent="0.25">
      <c r="A202" s="16" t="s">
        <v>209</v>
      </c>
      <c r="B202" s="16" t="s">
        <v>95</v>
      </c>
      <c r="C202" s="17">
        <v>16</v>
      </c>
      <c r="D202" s="30"/>
      <c r="E202" s="17">
        <f>C202*D202</f>
        <v>0</v>
      </c>
      <c r="F202" s="30"/>
      <c r="G202" s="17">
        <f>C202*F202</f>
        <v>0</v>
      </c>
      <c r="H202" s="17">
        <f>E202+G202</f>
        <v>0</v>
      </c>
      <c r="I202" s="13"/>
      <c r="J202" s="13"/>
    </row>
    <row r="203" spans="1:10" x14ac:dyDescent="0.25">
      <c r="A203" s="16" t="s">
        <v>210</v>
      </c>
      <c r="B203" s="16" t="s">
        <v>95</v>
      </c>
      <c r="C203" s="17">
        <v>12</v>
      </c>
      <c r="D203" s="30"/>
      <c r="E203" s="17">
        <f>C203*D203</f>
        <v>0</v>
      </c>
      <c r="F203" s="30"/>
      <c r="G203" s="17">
        <f>C203*F203</f>
        <v>0</v>
      </c>
      <c r="H203" s="17">
        <f>E203+G203</f>
        <v>0</v>
      </c>
      <c r="I203" s="13"/>
      <c r="J203" s="13"/>
    </row>
    <row r="204" spans="1:10" x14ac:dyDescent="0.25">
      <c r="A204" s="16" t="s">
        <v>13</v>
      </c>
      <c r="B204" s="16" t="s">
        <v>13</v>
      </c>
      <c r="C204" s="17"/>
      <c r="D204" s="30"/>
      <c r="E204" s="17"/>
      <c r="F204" s="30"/>
      <c r="G204" s="17"/>
      <c r="H204" s="17">
        <f>E204+G204</f>
        <v>0</v>
      </c>
      <c r="I204" s="13"/>
      <c r="J204" s="13"/>
    </row>
    <row r="205" spans="1:10" x14ac:dyDescent="0.25">
      <c r="A205" s="20" t="s">
        <v>211</v>
      </c>
      <c r="B205" s="20" t="s">
        <v>13</v>
      </c>
      <c r="C205" s="21"/>
      <c r="D205" s="32"/>
      <c r="E205" s="21"/>
      <c r="F205" s="32"/>
      <c r="G205" s="21"/>
      <c r="H205" s="21"/>
      <c r="I205" s="13"/>
      <c r="J205" s="13"/>
    </row>
    <row r="206" spans="1:10" x14ac:dyDescent="0.25">
      <c r="A206" s="20" t="s">
        <v>212</v>
      </c>
      <c r="B206" s="20" t="s">
        <v>13</v>
      </c>
      <c r="C206" s="21"/>
      <c r="D206" s="32"/>
      <c r="E206" s="21"/>
      <c r="F206" s="32"/>
      <c r="G206" s="21"/>
      <c r="H206" s="21"/>
      <c r="I206" s="13"/>
      <c r="J206" s="13"/>
    </row>
    <row r="207" spans="1:10" x14ac:dyDescent="0.25">
      <c r="A207" s="16" t="s">
        <v>213</v>
      </c>
      <c r="B207" s="16" t="s">
        <v>95</v>
      </c>
      <c r="C207" s="17">
        <v>8</v>
      </c>
      <c r="D207" s="30"/>
      <c r="E207" s="17">
        <f>C207*D207</f>
        <v>0</v>
      </c>
      <c r="F207" s="30"/>
      <c r="G207" s="17">
        <f>C207*F207</f>
        <v>0</v>
      </c>
      <c r="H207" s="17">
        <f>E207+G207</f>
        <v>0</v>
      </c>
      <c r="I207" s="13"/>
      <c r="J207" s="13"/>
    </row>
    <row r="208" spans="1:10" x14ac:dyDescent="0.25">
      <c r="A208" s="16" t="s">
        <v>214</v>
      </c>
      <c r="B208" s="16" t="s">
        <v>95</v>
      </c>
      <c r="C208" s="17">
        <v>2</v>
      </c>
      <c r="D208" s="30"/>
      <c r="E208" s="17">
        <f>C208*D208</f>
        <v>0</v>
      </c>
      <c r="F208" s="30"/>
      <c r="G208" s="17">
        <f>C208*F208</f>
        <v>0</v>
      </c>
      <c r="H208" s="17">
        <f>E208+G208</f>
        <v>0</v>
      </c>
      <c r="I208" s="13"/>
      <c r="J208" s="13"/>
    </row>
    <row r="209" spans="1:10" x14ac:dyDescent="0.25">
      <c r="A209" s="16" t="s">
        <v>13</v>
      </c>
      <c r="B209" s="16" t="s">
        <v>13</v>
      </c>
      <c r="C209" s="17"/>
      <c r="D209" s="30"/>
      <c r="E209" s="17"/>
      <c r="F209" s="30"/>
      <c r="G209" s="17"/>
      <c r="H209" s="17">
        <f>E209+G209</f>
        <v>0</v>
      </c>
      <c r="I209" s="13"/>
      <c r="J209" s="13"/>
    </row>
    <row r="210" spans="1:10" x14ac:dyDescent="0.25">
      <c r="A210" s="16" t="s">
        <v>215</v>
      </c>
      <c r="B210" s="16" t="s">
        <v>13</v>
      </c>
      <c r="C210" s="17"/>
      <c r="D210" s="30"/>
      <c r="E210" s="17">
        <f>K3+Parametry!B34/100*E179+Parametry!B34/100*E180+Parametry!B34/100*E181+Parametry!B34/100*E182+Parametry!B34/100*E183+Parametry!B34/100*E184+Parametry!B34/100*E187+Parametry!B34/100*E188+Parametry!B33/100*E189+Parametry!B33/100*E190+Parametry!B34/100*E191+Parametry!B34/100*E192+Parametry!B34/100*E195+Parametry!B34/100*E196+Parametry!B34/100*E197+Parametry!B34/100*E198+Parametry!B34/100*E199+Parametry!B34/100*E202+Parametry!B34/100*E203+Parametry!B34/100*E207+Parametry!B34/100*E208</f>
        <v>0</v>
      </c>
      <c r="F210" s="30"/>
      <c r="G210" s="17"/>
      <c r="H210" s="17">
        <f>E210+G210</f>
        <v>0</v>
      </c>
      <c r="I210" s="13"/>
      <c r="J210" s="13"/>
    </row>
    <row r="211" spans="1:10" x14ac:dyDescent="0.25">
      <c r="A211" s="14" t="s">
        <v>216</v>
      </c>
      <c r="B211" s="14" t="s">
        <v>13</v>
      </c>
      <c r="C211" s="15"/>
      <c r="D211" s="29"/>
      <c r="E211" s="15">
        <f>SUM(E9:E16,E18:E31,E33,E35:E49,E51:E82,E84,E86:E89,E91,E93:E109,E111,E113:E210)</f>
        <v>0</v>
      </c>
      <c r="F211" s="29"/>
      <c r="G211" s="15">
        <f>SUM(G9:G16,G18:G31,G33,G35:G49,G51:G82,G84,G86:G89,G91,G93:G109,G111,G113:G210)</f>
        <v>0</v>
      </c>
      <c r="H211" s="15">
        <f>SUM(H9:H16,H18:H31,H33,H35:H49,H51:H82,H84,H86:H89,H91,H93:H109,H111,H113:H210)</f>
        <v>0</v>
      </c>
      <c r="I211" s="13"/>
      <c r="J211" s="13"/>
    </row>
    <row r="212" spans="1:10" x14ac:dyDescent="0.25">
      <c r="A212" s="16" t="s">
        <v>13</v>
      </c>
      <c r="B212" s="16" t="s">
        <v>13</v>
      </c>
      <c r="C212" s="17"/>
      <c r="D212" s="30"/>
      <c r="E212" s="17"/>
      <c r="F212" s="30"/>
      <c r="G212" s="17"/>
      <c r="H212" s="17">
        <f t="shared" ref="H212:H253" si="10">E212+G212</f>
        <v>0</v>
      </c>
      <c r="I212" s="13"/>
      <c r="J212" s="13"/>
    </row>
    <row r="213" spans="1:10" x14ac:dyDescent="0.25">
      <c r="A213" s="16" t="s">
        <v>217</v>
      </c>
      <c r="B213" s="16" t="s">
        <v>13</v>
      </c>
      <c r="C213" s="17"/>
      <c r="D213" s="30"/>
      <c r="E213" s="17"/>
      <c r="F213" s="30"/>
      <c r="G213" s="17"/>
      <c r="H213" s="17">
        <f t="shared" si="10"/>
        <v>0</v>
      </c>
      <c r="I213" s="13"/>
      <c r="J213" s="13"/>
    </row>
    <row r="214" spans="1:10" x14ac:dyDescent="0.25">
      <c r="A214" s="16" t="s">
        <v>218</v>
      </c>
      <c r="B214" s="16" t="s">
        <v>13</v>
      </c>
      <c r="C214" s="17"/>
      <c r="D214" s="30"/>
      <c r="E214" s="17"/>
      <c r="F214" s="30"/>
      <c r="G214" s="17"/>
      <c r="H214" s="17">
        <f t="shared" si="10"/>
        <v>0</v>
      </c>
      <c r="I214" s="13"/>
      <c r="J214" s="13"/>
    </row>
    <row r="215" spans="1:10" x14ac:dyDescent="0.25">
      <c r="A215" s="16" t="s">
        <v>219</v>
      </c>
      <c r="B215" s="16" t="s">
        <v>13</v>
      </c>
      <c r="C215" s="17"/>
      <c r="D215" s="30"/>
      <c r="E215" s="17"/>
      <c r="F215" s="30"/>
      <c r="G215" s="17"/>
      <c r="H215" s="17">
        <f t="shared" si="10"/>
        <v>0</v>
      </c>
      <c r="I215" s="13"/>
      <c r="J215" s="13"/>
    </row>
    <row r="216" spans="1:10" x14ac:dyDescent="0.25">
      <c r="A216" s="16" t="s">
        <v>220</v>
      </c>
      <c r="B216" s="16" t="s">
        <v>13</v>
      </c>
      <c r="C216" s="17"/>
      <c r="D216" s="30"/>
      <c r="E216" s="17"/>
      <c r="F216" s="30"/>
      <c r="G216" s="17"/>
      <c r="H216" s="17">
        <f t="shared" si="10"/>
        <v>0</v>
      </c>
      <c r="I216" s="13"/>
      <c r="J216" s="13"/>
    </row>
    <row r="217" spans="1:10" x14ac:dyDescent="0.25">
      <c r="A217" s="16" t="s">
        <v>221</v>
      </c>
      <c r="B217" s="16" t="s">
        <v>13</v>
      </c>
      <c r="C217" s="17"/>
      <c r="D217" s="30"/>
      <c r="E217" s="17"/>
      <c r="F217" s="30"/>
      <c r="G217" s="17"/>
      <c r="H217" s="17">
        <f t="shared" si="10"/>
        <v>0</v>
      </c>
      <c r="I217" s="13"/>
      <c r="J217" s="13"/>
    </row>
    <row r="218" spans="1:10" x14ac:dyDescent="0.25">
      <c r="A218" s="16" t="s">
        <v>222</v>
      </c>
      <c r="B218" s="16" t="s">
        <v>13</v>
      </c>
      <c r="C218" s="17"/>
      <c r="D218" s="30"/>
      <c r="E218" s="17"/>
      <c r="F218" s="30"/>
      <c r="G218" s="17"/>
      <c r="H218" s="17">
        <f t="shared" si="10"/>
        <v>0</v>
      </c>
      <c r="I218" s="13"/>
      <c r="J218" s="13"/>
    </row>
    <row r="219" spans="1:10" x14ac:dyDescent="0.25">
      <c r="A219" s="16" t="s">
        <v>223</v>
      </c>
      <c r="B219" s="16" t="s">
        <v>13</v>
      </c>
      <c r="C219" s="17"/>
      <c r="D219" s="30"/>
      <c r="E219" s="17"/>
      <c r="F219" s="30"/>
      <c r="G219" s="17"/>
      <c r="H219" s="17">
        <f t="shared" si="10"/>
        <v>0</v>
      </c>
      <c r="I219" s="13"/>
      <c r="J219" s="13"/>
    </row>
    <row r="220" spans="1:10" x14ac:dyDescent="0.25">
      <c r="A220" s="16" t="s">
        <v>224</v>
      </c>
      <c r="B220" s="16" t="s">
        <v>13</v>
      </c>
      <c r="C220" s="17"/>
      <c r="D220" s="30"/>
      <c r="E220" s="17"/>
      <c r="F220" s="30"/>
      <c r="G220" s="17"/>
      <c r="H220" s="17">
        <f t="shared" si="10"/>
        <v>0</v>
      </c>
      <c r="I220" s="13"/>
      <c r="J220" s="13"/>
    </row>
    <row r="221" spans="1:10" x14ac:dyDescent="0.25">
      <c r="A221" s="16" t="s">
        <v>225</v>
      </c>
      <c r="B221" s="16" t="s">
        <v>13</v>
      </c>
      <c r="C221" s="17"/>
      <c r="D221" s="30"/>
      <c r="E221" s="17"/>
      <c r="F221" s="30"/>
      <c r="G221" s="17"/>
      <c r="H221" s="17">
        <f t="shared" si="10"/>
        <v>0</v>
      </c>
      <c r="I221" s="13"/>
      <c r="J221" s="13"/>
    </row>
    <row r="222" spans="1:10" x14ac:dyDescent="0.25">
      <c r="A222" s="16" t="s">
        <v>226</v>
      </c>
      <c r="B222" s="16" t="s">
        <v>13</v>
      </c>
      <c r="C222" s="17"/>
      <c r="D222" s="30"/>
      <c r="E222" s="17"/>
      <c r="F222" s="30"/>
      <c r="G222" s="17"/>
      <c r="H222" s="17">
        <f t="shared" si="10"/>
        <v>0</v>
      </c>
      <c r="I222" s="13"/>
      <c r="J222" s="13"/>
    </row>
    <row r="223" spans="1:10" x14ac:dyDescent="0.25">
      <c r="A223" s="16" t="s">
        <v>227</v>
      </c>
      <c r="B223" s="16" t="s">
        <v>13</v>
      </c>
      <c r="C223" s="17"/>
      <c r="D223" s="30"/>
      <c r="E223" s="17"/>
      <c r="F223" s="30"/>
      <c r="G223" s="17"/>
      <c r="H223" s="17">
        <f t="shared" si="10"/>
        <v>0</v>
      </c>
      <c r="I223" s="13"/>
      <c r="J223" s="13"/>
    </row>
    <row r="224" spans="1:10" x14ac:dyDescent="0.25">
      <c r="A224" s="16" t="s">
        <v>228</v>
      </c>
      <c r="B224" s="16" t="s">
        <v>13</v>
      </c>
      <c r="C224" s="17"/>
      <c r="D224" s="30"/>
      <c r="E224" s="17"/>
      <c r="F224" s="30"/>
      <c r="G224" s="17"/>
      <c r="H224" s="17">
        <f t="shared" si="10"/>
        <v>0</v>
      </c>
      <c r="I224" s="13"/>
      <c r="J224" s="13"/>
    </row>
    <row r="225" spans="1:10" x14ac:dyDescent="0.25">
      <c r="A225" s="16" t="s">
        <v>229</v>
      </c>
      <c r="B225" s="16" t="s">
        <v>13</v>
      </c>
      <c r="C225" s="17"/>
      <c r="D225" s="30"/>
      <c r="E225" s="17"/>
      <c r="F225" s="30"/>
      <c r="G225" s="17"/>
      <c r="H225" s="17">
        <f t="shared" si="10"/>
        <v>0</v>
      </c>
      <c r="I225" s="13"/>
      <c r="J225" s="13"/>
    </row>
    <row r="226" spans="1:10" x14ac:dyDescent="0.25">
      <c r="A226" s="16" t="s">
        <v>230</v>
      </c>
      <c r="B226" s="16" t="s">
        <v>13</v>
      </c>
      <c r="C226" s="17"/>
      <c r="D226" s="30"/>
      <c r="E226" s="17"/>
      <c r="F226" s="30"/>
      <c r="G226" s="17"/>
      <c r="H226" s="17">
        <f t="shared" si="10"/>
        <v>0</v>
      </c>
      <c r="I226" s="13"/>
      <c r="J226" s="13"/>
    </row>
    <row r="227" spans="1:10" x14ac:dyDescent="0.25">
      <c r="A227" s="16" t="s">
        <v>231</v>
      </c>
      <c r="B227" s="16" t="s">
        <v>13</v>
      </c>
      <c r="C227" s="17"/>
      <c r="D227" s="30"/>
      <c r="E227" s="17"/>
      <c r="F227" s="30"/>
      <c r="G227" s="17"/>
      <c r="H227" s="17">
        <f t="shared" si="10"/>
        <v>0</v>
      </c>
      <c r="I227" s="13"/>
      <c r="J227" s="13"/>
    </row>
    <row r="228" spans="1:10" x14ac:dyDescent="0.25">
      <c r="A228" s="16" t="s">
        <v>232</v>
      </c>
      <c r="B228" s="16" t="s">
        <v>13</v>
      </c>
      <c r="C228" s="17"/>
      <c r="D228" s="30"/>
      <c r="E228" s="17"/>
      <c r="F228" s="30"/>
      <c r="G228" s="17"/>
      <c r="H228" s="17">
        <f t="shared" si="10"/>
        <v>0</v>
      </c>
      <c r="I228" s="13"/>
      <c r="J228" s="13"/>
    </row>
    <row r="229" spans="1:10" x14ac:dyDescent="0.25">
      <c r="A229" s="16" t="s">
        <v>233</v>
      </c>
      <c r="B229" s="16" t="s">
        <v>13</v>
      </c>
      <c r="C229" s="17"/>
      <c r="D229" s="30"/>
      <c r="E229" s="17"/>
      <c r="F229" s="30"/>
      <c r="G229" s="17"/>
      <c r="H229" s="17">
        <f t="shared" si="10"/>
        <v>0</v>
      </c>
      <c r="I229" s="13"/>
      <c r="J229" s="13"/>
    </row>
    <row r="230" spans="1:10" x14ac:dyDescent="0.25">
      <c r="A230" s="16" t="s">
        <v>234</v>
      </c>
      <c r="B230" s="16" t="s">
        <v>13</v>
      </c>
      <c r="C230" s="17"/>
      <c r="D230" s="30"/>
      <c r="E230" s="17"/>
      <c r="F230" s="30"/>
      <c r="G230" s="17"/>
      <c r="H230" s="17">
        <f t="shared" si="10"/>
        <v>0</v>
      </c>
      <c r="I230" s="13"/>
      <c r="J230" s="13"/>
    </row>
    <row r="231" spans="1:10" x14ac:dyDescent="0.25">
      <c r="A231" s="16" t="s">
        <v>235</v>
      </c>
      <c r="B231" s="16" t="s">
        <v>13</v>
      </c>
      <c r="C231" s="17"/>
      <c r="D231" s="30"/>
      <c r="E231" s="17"/>
      <c r="F231" s="30"/>
      <c r="G231" s="17"/>
      <c r="H231" s="17">
        <f t="shared" si="10"/>
        <v>0</v>
      </c>
      <c r="I231" s="13"/>
      <c r="J231" s="13"/>
    </row>
    <row r="232" spans="1:10" x14ac:dyDescent="0.25">
      <c r="A232" s="16" t="s">
        <v>236</v>
      </c>
      <c r="B232" s="16" t="s">
        <v>13</v>
      </c>
      <c r="C232" s="17"/>
      <c r="D232" s="30"/>
      <c r="E232" s="17"/>
      <c r="F232" s="30"/>
      <c r="G232" s="17"/>
      <c r="H232" s="17">
        <f t="shared" si="10"/>
        <v>0</v>
      </c>
      <c r="I232" s="13"/>
      <c r="J232" s="13"/>
    </row>
    <row r="233" spans="1:10" x14ac:dyDescent="0.25">
      <c r="A233" s="16" t="s">
        <v>237</v>
      </c>
      <c r="B233" s="16" t="s">
        <v>13</v>
      </c>
      <c r="C233" s="17"/>
      <c r="D233" s="30"/>
      <c r="E233" s="17"/>
      <c r="F233" s="30"/>
      <c r="G233" s="17"/>
      <c r="H233" s="17">
        <f t="shared" si="10"/>
        <v>0</v>
      </c>
      <c r="I233" s="13"/>
      <c r="J233" s="13"/>
    </row>
    <row r="234" spans="1:10" x14ac:dyDescent="0.25">
      <c r="A234" s="16" t="s">
        <v>238</v>
      </c>
      <c r="B234" s="16" t="s">
        <v>13</v>
      </c>
      <c r="C234" s="17"/>
      <c r="D234" s="30"/>
      <c r="E234" s="17"/>
      <c r="F234" s="30"/>
      <c r="G234" s="17"/>
      <c r="H234" s="17">
        <f t="shared" si="10"/>
        <v>0</v>
      </c>
      <c r="I234" s="13"/>
      <c r="J234" s="13"/>
    </row>
    <row r="235" spans="1:10" x14ac:dyDescent="0.25">
      <c r="A235" s="16" t="s">
        <v>239</v>
      </c>
      <c r="B235" s="16" t="s">
        <v>13</v>
      </c>
      <c r="C235" s="17"/>
      <c r="D235" s="30"/>
      <c r="E235" s="17"/>
      <c r="F235" s="30"/>
      <c r="G235" s="17"/>
      <c r="H235" s="17">
        <f t="shared" si="10"/>
        <v>0</v>
      </c>
      <c r="I235" s="13"/>
      <c r="J235" s="13"/>
    </row>
    <row r="236" spans="1:10" x14ac:dyDescent="0.25">
      <c r="A236" s="16" t="s">
        <v>240</v>
      </c>
      <c r="B236" s="16" t="s">
        <v>13</v>
      </c>
      <c r="C236" s="17"/>
      <c r="D236" s="30"/>
      <c r="E236" s="17"/>
      <c r="F236" s="30"/>
      <c r="G236" s="17"/>
      <c r="H236" s="17">
        <f t="shared" si="10"/>
        <v>0</v>
      </c>
      <c r="I236" s="13"/>
      <c r="J236" s="13"/>
    </row>
    <row r="237" spans="1:10" x14ac:dyDescent="0.25">
      <c r="A237" s="16" t="s">
        <v>241</v>
      </c>
      <c r="B237" s="16" t="s">
        <v>13</v>
      </c>
      <c r="C237" s="17"/>
      <c r="D237" s="30"/>
      <c r="E237" s="17"/>
      <c r="F237" s="30"/>
      <c r="G237" s="17"/>
      <c r="H237" s="17">
        <f t="shared" si="10"/>
        <v>0</v>
      </c>
      <c r="I237" s="13"/>
      <c r="J237" s="13"/>
    </row>
    <row r="238" spans="1:10" x14ac:dyDescent="0.25">
      <c r="A238" s="16" t="s">
        <v>242</v>
      </c>
      <c r="B238" s="16" t="s">
        <v>13</v>
      </c>
      <c r="C238" s="17"/>
      <c r="D238" s="30"/>
      <c r="E238" s="17"/>
      <c r="F238" s="30"/>
      <c r="G238" s="17"/>
      <c r="H238" s="17">
        <f t="shared" si="10"/>
        <v>0</v>
      </c>
      <c r="I238" s="13"/>
      <c r="J238" s="13"/>
    </row>
    <row r="239" spans="1:10" x14ac:dyDescent="0.25">
      <c r="A239" s="16" t="s">
        <v>243</v>
      </c>
      <c r="B239" s="16" t="s">
        <v>13</v>
      </c>
      <c r="C239" s="17"/>
      <c r="D239" s="30"/>
      <c r="E239" s="17"/>
      <c r="F239" s="30"/>
      <c r="G239" s="17"/>
      <c r="H239" s="17">
        <f t="shared" si="10"/>
        <v>0</v>
      </c>
      <c r="I239" s="13"/>
      <c r="J239" s="13"/>
    </row>
    <row r="240" spans="1:10" x14ac:dyDescent="0.25">
      <c r="A240" s="16" t="s">
        <v>244</v>
      </c>
      <c r="B240" s="16" t="s">
        <v>13</v>
      </c>
      <c r="C240" s="17"/>
      <c r="D240" s="30"/>
      <c r="E240" s="17"/>
      <c r="F240" s="30"/>
      <c r="G240" s="17"/>
      <c r="H240" s="17">
        <f t="shared" si="10"/>
        <v>0</v>
      </c>
      <c r="I240" s="13"/>
      <c r="J240" s="13"/>
    </row>
    <row r="241" spans="1:10" x14ac:dyDescent="0.25">
      <c r="A241" s="16" t="s">
        <v>245</v>
      </c>
      <c r="B241" s="16" t="s">
        <v>13</v>
      </c>
      <c r="C241" s="17"/>
      <c r="D241" s="30"/>
      <c r="E241" s="17"/>
      <c r="F241" s="30"/>
      <c r="G241" s="17"/>
      <c r="H241" s="17">
        <f t="shared" si="10"/>
        <v>0</v>
      </c>
      <c r="I241" s="13"/>
      <c r="J241" s="13"/>
    </row>
    <row r="242" spans="1:10" x14ac:dyDescent="0.25">
      <c r="A242" s="16" t="s">
        <v>246</v>
      </c>
      <c r="B242" s="16" t="s">
        <v>13</v>
      </c>
      <c r="C242" s="17"/>
      <c r="D242" s="30"/>
      <c r="E242" s="17"/>
      <c r="F242" s="30"/>
      <c r="G242" s="17"/>
      <c r="H242" s="17">
        <f t="shared" si="10"/>
        <v>0</v>
      </c>
      <c r="I242" s="13"/>
      <c r="J242" s="13"/>
    </row>
    <row r="243" spans="1:10" x14ac:dyDescent="0.25">
      <c r="A243" s="16" t="s">
        <v>247</v>
      </c>
      <c r="B243" s="16" t="s">
        <v>13</v>
      </c>
      <c r="C243" s="17"/>
      <c r="D243" s="30"/>
      <c r="E243" s="17"/>
      <c r="F243" s="30"/>
      <c r="G243" s="17"/>
      <c r="H243" s="17">
        <f t="shared" si="10"/>
        <v>0</v>
      </c>
      <c r="I243" s="13"/>
      <c r="J243" s="13"/>
    </row>
    <row r="244" spans="1:10" x14ac:dyDescent="0.25">
      <c r="A244" s="16" t="s">
        <v>248</v>
      </c>
      <c r="B244" s="16" t="s">
        <v>13</v>
      </c>
      <c r="C244" s="17"/>
      <c r="D244" s="30"/>
      <c r="E244" s="17"/>
      <c r="F244" s="30"/>
      <c r="G244" s="17"/>
      <c r="H244" s="17">
        <f t="shared" si="10"/>
        <v>0</v>
      </c>
      <c r="I244" s="13"/>
      <c r="J244" s="13"/>
    </row>
    <row r="245" spans="1:10" x14ac:dyDescent="0.25">
      <c r="A245" s="16" t="s">
        <v>13</v>
      </c>
      <c r="B245" s="16" t="s">
        <v>13</v>
      </c>
      <c r="C245" s="17"/>
      <c r="D245" s="30"/>
      <c r="E245" s="17"/>
      <c r="F245" s="30"/>
      <c r="G245" s="17"/>
      <c r="H245" s="17">
        <f t="shared" si="10"/>
        <v>0</v>
      </c>
      <c r="I245" s="13"/>
      <c r="J245" s="13"/>
    </row>
    <row r="246" spans="1:10" x14ac:dyDescent="0.25">
      <c r="A246" s="16" t="s">
        <v>249</v>
      </c>
      <c r="B246" s="16" t="s">
        <v>13</v>
      </c>
      <c r="C246" s="17"/>
      <c r="D246" s="30"/>
      <c r="E246" s="17"/>
      <c r="F246" s="30"/>
      <c r="G246" s="17"/>
      <c r="H246" s="17">
        <f t="shared" si="10"/>
        <v>0</v>
      </c>
      <c r="I246" s="13"/>
      <c r="J246" s="13"/>
    </row>
    <row r="247" spans="1:10" x14ac:dyDescent="0.25">
      <c r="A247" s="16" t="s">
        <v>250</v>
      </c>
      <c r="B247" s="16" t="s">
        <v>13</v>
      </c>
      <c r="C247" s="17"/>
      <c r="D247" s="30"/>
      <c r="E247" s="17"/>
      <c r="F247" s="30"/>
      <c r="G247" s="17"/>
      <c r="H247" s="17">
        <f t="shared" si="10"/>
        <v>0</v>
      </c>
      <c r="I247" s="13"/>
      <c r="J247" s="13"/>
    </row>
    <row r="248" spans="1:10" x14ac:dyDescent="0.25">
      <c r="A248" s="16" t="s">
        <v>251</v>
      </c>
      <c r="B248" s="16" t="s">
        <v>13</v>
      </c>
      <c r="C248" s="17"/>
      <c r="D248" s="30"/>
      <c r="E248" s="17"/>
      <c r="F248" s="30"/>
      <c r="G248" s="17"/>
      <c r="H248" s="17">
        <f t="shared" si="10"/>
        <v>0</v>
      </c>
      <c r="I248" s="13"/>
      <c r="J248" s="13"/>
    </row>
    <row r="249" spans="1:10" x14ac:dyDescent="0.25">
      <c r="A249" s="16" t="s">
        <v>252</v>
      </c>
      <c r="B249" s="16" t="s">
        <v>13</v>
      </c>
      <c r="C249" s="17"/>
      <c r="D249" s="30"/>
      <c r="E249" s="17"/>
      <c r="F249" s="30"/>
      <c r="G249" s="17"/>
      <c r="H249" s="17">
        <f t="shared" si="10"/>
        <v>0</v>
      </c>
      <c r="I249" s="13"/>
      <c r="J249" s="13"/>
    </row>
    <row r="250" spans="1:10" x14ac:dyDescent="0.25">
      <c r="A250" s="16" t="s">
        <v>253</v>
      </c>
      <c r="B250" s="16" t="s">
        <v>13</v>
      </c>
      <c r="C250" s="17"/>
      <c r="D250" s="30"/>
      <c r="E250" s="17"/>
      <c r="F250" s="30"/>
      <c r="G250" s="17"/>
      <c r="H250" s="17">
        <f t="shared" si="10"/>
        <v>0</v>
      </c>
      <c r="I250" s="13"/>
      <c r="J250" s="13"/>
    </row>
    <row r="251" spans="1:10" x14ac:dyDescent="0.25">
      <c r="A251" s="16" t="s">
        <v>254</v>
      </c>
      <c r="B251" s="16" t="s">
        <v>13</v>
      </c>
      <c r="C251" s="17"/>
      <c r="D251" s="30"/>
      <c r="E251" s="17"/>
      <c r="F251" s="30"/>
      <c r="G251" s="17"/>
      <c r="H251" s="17">
        <f t="shared" si="10"/>
        <v>0</v>
      </c>
      <c r="I251" s="13"/>
      <c r="J251" s="13"/>
    </row>
    <row r="252" spans="1:10" x14ac:dyDescent="0.25">
      <c r="A252" s="16" t="s">
        <v>255</v>
      </c>
      <c r="B252" s="16" t="s">
        <v>13</v>
      </c>
      <c r="C252" s="17"/>
      <c r="D252" s="30"/>
      <c r="E252" s="17"/>
      <c r="F252" s="30"/>
      <c r="G252" s="17"/>
      <c r="H252" s="17">
        <f t="shared" si="10"/>
        <v>0</v>
      </c>
      <c r="I252" s="13"/>
      <c r="J252" s="13"/>
    </row>
    <row r="253" spans="1:10" x14ac:dyDescent="0.25">
      <c r="A253" s="16" t="s">
        <v>256</v>
      </c>
      <c r="B253" s="16" t="s">
        <v>13</v>
      </c>
      <c r="C253" s="17"/>
      <c r="D253" s="30"/>
      <c r="E253" s="17"/>
      <c r="F253" s="30"/>
      <c r="G253" s="17"/>
      <c r="H253" s="17">
        <f t="shared" si="10"/>
        <v>0</v>
      </c>
      <c r="I253" s="13"/>
      <c r="J253" s="13"/>
    </row>
  </sheetData>
  <sheetProtection algorithmName="SHA-512" hashValue="0uufqX1WtS3yDNY8/BmoUSj2Af1TP0WLWdqJ+58ceUeoJ5u4M3Uupyr+L7hdPM2OOPXkvrxu0hsi9kdmlgq0vg==" saltValue="KtgOjfS108wiRQ3sik86VQ==" spinCount="100000" sheet="1" objects="1" scenarios="1" formatColumns="0" formatRows="0"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900D54-1F29-43E4-81C0-120C016D3D8A}">
  <dimension ref="A1:C34"/>
  <sheetViews>
    <sheetView workbookViewId="0"/>
  </sheetViews>
  <sheetFormatPr defaultRowHeight="15" x14ac:dyDescent="0.25"/>
  <cols>
    <col min="1" max="1" width="28.42578125" style="10" bestFit="1" customWidth="1"/>
    <col min="2" max="2" width="63.42578125" style="10" bestFit="1" customWidth="1"/>
    <col min="3" max="3" width="9.140625" style="3"/>
    <col min="4" max="4" width="0" style="3" hidden="1" customWidth="1"/>
    <col min="5" max="16384" width="9.140625" style="3"/>
  </cols>
  <sheetData>
    <row r="1" spans="1:3" x14ac:dyDescent="0.25">
      <c r="A1" s="1" t="s">
        <v>0</v>
      </c>
      <c r="B1" s="1" t="s">
        <v>1</v>
      </c>
      <c r="C1" s="2"/>
    </row>
    <row r="2" spans="1:3" x14ac:dyDescent="0.25">
      <c r="A2" s="1" t="s">
        <v>2</v>
      </c>
      <c r="B2" s="4" t="s">
        <v>3</v>
      </c>
      <c r="C2" s="2"/>
    </row>
    <row r="3" spans="1:3" ht="39" x14ac:dyDescent="0.25">
      <c r="A3" s="1" t="s">
        <v>4</v>
      </c>
      <c r="B3" s="5" t="s">
        <v>5</v>
      </c>
      <c r="C3" s="2"/>
    </row>
    <row r="4" spans="1:3" x14ac:dyDescent="0.25">
      <c r="A4" s="1" t="s">
        <v>6</v>
      </c>
      <c r="B4" s="6" t="s">
        <v>7</v>
      </c>
      <c r="C4" s="2"/>
    </row>
    <row r="5" spans="1:3" ht="26.25" x14ac:dyDescent="0.25">
      <c r="A5" s="1" t="s">
        <v>8</v>
      </c>
      <c r="B5" s="5" t="s">
        <v>9</v>
      </c>
      <c r="C5" s="2"/>
    </row>
    <row r="6" spans="1:3" x14ac:dyDescent="0.25">
      <c r="A6" s="1" t="s">
        <v>10</v>
      </c>
      <c r="B6" s="6" t="s">
        <v>11</v>
      </c>
      <c r="C6" s="2"/>
    </row>
    <row r="7" spans="1:3" x14ac:dyDescent="0.25">
      <c r="A7" s="1" t="s">
        <v>12</v>
      </c>
      <c r="B7" s="6" t="s">
        <v>13</v>
      </c>
      <c r="C7" s="2"/>
    </row>
    <row r="8" spans="1:3" x14ac:dyDescent="0.25">
      <c r="A8" s="1" t="s">
        <v>14</v>
      </c>
      <c r="B8" s="6" t="s">
        <v>13</v>
      </c>
      <c r="C8" s="2"/>
    </row>
    <row r="9" spans="1:3" x14ac:dyDescent="0.25">
      <c r="A9" s="1" t="s">
        <v>15</v>
      </c>
      <c r="B9" s="6" t="s">
        <v>16</v>
      </c>
      <c r="C9" s="2"/>
    </row>
    <row r="10" spans="1:3" x14ac:dyDescent="0.25">
      <c r="A10" s="1" t="s">
        <v>17</v>
      </c>
      <c r="B10" s="6" t="s">
        <v>18</v>
      </c>
      <c r="C10" s="2"/>
    </row>
    <row r="11" spans="1:3" x14ac:dyDescent="0.25">
      <c r="A11" s="1" t="s">
        <v>19</v>
      </c>
      <c r="B11" s="6" t="s">
        <v>20</v>
      </c>
      <c r="C11" s="2"/>
    </row>
    <row r="12" spans="1:3" x14ac:dyDescent="0.25">
      <c r="A12" s="1" t="s">
        <v>21</v>
      </c>
      <c r="B12" s="6" t="s">
        <v>22</v>
      </c>
      <c r="C12" s="2"/>
    </row>
    <row r="13" spans="1:3" x14ac:dyDescent="0.25">
      <c r="A13" s="1" t="s">
        <v>23</v>
      </c>
      <c r="B13" s="6" t="s">
        <v>24</v>
      </c>
      <c r="C13" s="2"/>
    </row>
    <row r="14" spans="1:3" x14ac:dyDescent="0.25">
      <c r="A14" s="1" t="s">
        <v>25</v>
      </c>
      <c r="B14" s="6" t="s">
        <v>26</v>
      </c>
      <c r="C14" s="2"/>
    </row>
    <row r="15" spans="1:3" x14ac:dyDescent="0.25">
      <c r="A15" s="1" t="s">
        <v>13</v>
      </c>
      <c r="B15" s="7" t="s">
        <v>13</v>
      </c>
      <c r="C15" s="2"/>
    </row>
    <row r="16" spans="1:3" x14ac:dyDescent="0.25">
      <c r="A16" s="1" t="s">
        <v>27</v>
      </c>
      <c r="B16" s="8" t="s">
        <v>28</v>
      </c>
      <c r="C16" s="2"/>
    </row>
    <row r="17" spans="1:3" x14ac:dyDescent="0.25">
      <c r="A17" s="1" t="s">
        <v>29</v>
      </c>
      <c r="B17" s="8" t="s">
        <v>30</v>
      </c>
      <c r="C17" s="2"/>
    </row>
    <row r="18" spans="1:3" x14ac:dyDescent="0.25">
      <c r="A18" s="1" t="s">
        <v>31</v>
      </c>
      <c r="B18" s="8" t="s">
        <v>32</v>
      </c>
      <c r="C18" s="2"/>
    </row>
    <row r="19" spans="1:3" x14ac:dyDescent="0.25">
      <c r="A19" s="1" t="s">
        <v>33</v>
      </c>
      <c r="B19" s="8" t="s">
        <v>32</v>
      </c>
      <c r="C19" s="2"/>
    </row>
    <row r="20" spans="1:3" x14ac:dyDescent="0.25">
      <c r="A20" s="1" t="s">
        <v>34</v>
      </c>
      <c r="B20" s="8" t="s">
        <v>30</v>
      </c>
      <c r="C20" s="2"/>
    </row>
    <row r="21" spans="1:3" x14ac:dyDescent="0.25">
      <c r="A21" s="1" t="s">
        <v>35</v>
      </c>
      <c r="B21" s="8" t="s">
        <v>30</v>
      </c>
      <c r="C21" s="2"/>
    </row>
    <row r="22" spans="1:3" x14ac:dyDescent="0.25">
      <c r="A22" s="1" t="s">
        <v>36</v>
      </c>
      <c r="B22" s="8" t="s">
        <v>32</v>
      </c>
      <c r="C22" s="2"/>
    </row>
    <row r="23" spans="1:3" x14ac:dyDescent="0.25">
      <c r="A23" s="1" t="s">
        <v>37</v>
      </c>
      <c r="B23" s="8" t="s">
        <v>32</v>
      </c>
      <c r="C23" s="2"/>
    </row>
    <row r="24" spans="1:3" x14ac:dyDescent="0.25">
      <c r="A24" s="1" t="s">
        <v>38</v>
      </c>
      <c r="B24" s="8" t="s">
        <v>30</v>
      </c>
      <c r="C24" s="2"/>
    </row>
    <row r="25" spans="1:3" x14ac:dyDescent="0.25">
      <c r="A25" s="1" t="s">
        <v>39</v>
      </c>
      <c r="B25" s="8" t="s">
        <v>32</v>
      </c>
      <c r="C25" s="2"/>
    </row>
    <row r="26" spans="1:3" x14ac:dyDescent="0.25">
      <c r="A26" s="1" t="s">
        <v>40</v>
      </c>
      <c r="B26" s="8" t="s">
        <v>41</v>
      </c>
      <c r="C26" s="2"/>
    </row>
    <row r="27" spans="1:3" x14ac:dyDescent="0.25">
      <c r="A27" s="1" t="s">
        <v>42</v>
      </c>
      <c r="B27" s="8" t="s">
        <v>32</v>
      </c>
      <c r="C27" s="2"/>
    </row>
    <row r="28" spans="1:3" x14ac:dyDescent="0.25">
      <c r="A28" s="1" t="s">
        <v>43</v>
      </c>
      <c r="B28" s="8" t="s">
        <v>32</v>
      </c>
      <c r="C28" s="2"/>
    </row>
    <row r="29" spans="1:3" x14ac:dyDescent="0.25">
      <c r="A29" s="1" t="s">
        <v>44</v>
      </c>
      <c r="B29" s="8" t="s">
        <v>32</v>
      </c>
      <c r="C29" s="2"/>
    </row>
    <row r="30" spans="1:3" x14ac:dyDescent="0.25">
      <c r="A30" s="1" t="s">
        <v>45</v>
      </c>
      <c r="B30" s="8" t="s">
        <v>32</v>
      </c>
      <c r="C30" s="2"/>
    </row>
    <row r="31" spans="1:3" ht="24.75" x14ac:dyDescent="0.25">
      <c r="A31" s="9" t="s">
        <v>46</v>
      </c>
      <c r="B31" s="8" t="s">
        <v>47</v>
      </c>
      <c r="C31" s="2"/>
    </row>
    <row r="32" spans="1:3" x14ac:dyDescent="0.25">
      <c r="A32" s="1" t="s">
        <v>48</v>
      </c>
      <c r="B32" s="8" t="s">
        <v>49</v>
      </c>
      <c r="C32" s="2"/>
    </row>
    <row r="33" spans="1:2" x14ac:dyDescent="0.25">
      <c r="A33" s="10" t="s">
        <v>50</v>
      </c>
      <c r="B33" s="10">
        <v>5</v>
      </c>
    </row>
    <row r="34" spans="1:2" x14ac:dyDescent="0.25">
      <c r="A34" s="10" t="s">
        <v>51</v>
      </c>
      <c r="B34" s="10">
        <v>10</v>
      </c>
    </row>
  </sheetData>
  <sheetProtection algorithmName="SHA-512" hashValue="3DWqdrVHBDeNOYdi7FlX8XyTk71HecpNihdbKxgsXTSQgqLdtwl0KiyAxeeURT4OpPuxZgVDt/ePhZlN5B+m6A==" saltValue="zp32qjnO81Qe25pO9om4UQ==" spinCount="100000" sheet="1" objects="1" scenarios="1" formatColumns="0" formatRows="0"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Rekapitulace</vt:lpstr>
      <vt:lpstr>Rozpočet</vt:lpstr>
      <vt:lpstr>Parametry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 Dalecký</dc:creator>
  <cp:lastModifiedBy>Jan Dalecký</cp:lastModifiedBy>
  <dcterms:created xsi:type="dcterms:W3CDTF">2025-04-01T05:42:17Z</dcterms:created>
  <dcterms:modified xsi:type="dcterms:W3CDTF">2025-04-01T05:43:00Z</dcterms:modified>
</cp:coreProperties>
</file>